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470" windowWidth="12240" windowHeight="4530" firstSheet="1" activeTab="2"/>
  </bookViews>
  <sheets>
    <sheet name="таб 1сведения о текущих" sheetId="9" r:id="rId1"/>
    <sheet name="прил 2 АП Об Т" sheetId="7" r:id="rId2"/>
    <sheet name="ресурсн обеспеч прил 4" sheetId="2" r:id="rId3"/>
    <sheet name="прил 1 индикаторы" sheetId="3" r:id="rId4"/>
    <sheet name="мероприятия прил 3" sheetId="4" r:id="rId5"/>
    <sheet name="ресурс" sheetId="11" r:id="rId6"/>
  </sheets>
  <calcPr calcId="145621"/>
</workbook>
</file>

<file path=xl/calcChain.xml><?xml version="1.0" encoding="utf-8"?>
<calcChain xmlns="http://schemas.openxmlformats.org/spreadsheetml/2006/main">
  <c r="F62" i="2" l="1"/>
  <c r="F63" i="2"/>
  <c r="F65" i="2"/>
  <c r="E65" i="2" s="1"/>
  <c r="F69" i="2"/>
  <c r="E69" i="2" s="1"/>
  <c r="F73" i="2"/>
  <c r="F77" i="2"/>
  <c r="E77" i="2" s="1"/>
  <c r="F81" i="2"/>
  <c r="H81" i="2"/>
  <c r="I81" i="2"/>
  <c r="J81" i="2"/>
  <c r="K81" i="2"/>
  <c r="L81" i="2"/>
  <c r="G81" i="2"/>
  <c r="F97" i="2"/>
  <c r="E97" i="2" s="1"/>
  <c r="F101" i="2"/>
  <c r="E101" i="2" s="1"/>
  <c r="F105" i="2"/>
  <c r="F109" i="2"/>
  <c r="F113" i="2"/>
  <c r="G125" i="2"/>
  <c r="H125" i="2"/>
  <c r="I125" i="2"/>
  <c r="E125" i="2" s="1"/>
  <c r="J125" i="2"/>
  <c r="K125" i="2"/>
  <c r="L125" i="2"/>
  <c r="E30" i="2"/>
  <c r="E31" i="2"/>
  <c r="E32" i="2"/>
  <c r="E33" i="2"/>
  <c r="E34" i="2"/>
  <c r="E35" i="2"/>
  <c r="E36" i="2"/>
  <c r="E37" i="2"/>
  <c r="E41" i="2"/>
  <c r="E45" i="2"/>
  <c r="E49" i="2"/>
  <c r="E53" i="2"/>
  <c r="E57" i="2"/>
  <c r="E66" i="2"/>
  <c r="E67" i="2"/>
  <c r="E68" i="2"/>
  <c r="E70" i="2"/>
  <c r="E71" i="2"/>
  <c r="E72" i="2"/>
  <c r="E73" i="2"/>
  <c r="E75" i="2"/>
  <c r="E76" i="2"/>
  <c r="E78" i="2"/>
  <c r="E79" i="2"/>
  <c r="E80" i="2"/>
  <c r="E84" i="2"/>
  <c r="E88" i="2"/>
  <c r="E89" i="2"/>
  <c r="E90" i="2"/>
  <c r="E91" i="2"/>
  <c r="E92" i="2"/>
  <c r="E93" i="2"/>
  <c r="E94" i="2"/>
  <c r="E95" i="2"/>
  <c r="E98" i="2"/>
  <c r="E99" i="2"/>
  <c r="E100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8" i="2"/>
  <c r="E119" i="2"/>
  <c r="E124" i="2"/>
  <c r="E126" i="2"/>
  <c r="E127" i="2"/>
  <c r="E128" i="2"/>
  <c r="E29" i="2"/>
  <c r="E81" i="2" l="1"/>
  <c r="E14" i="2"/>
  <c r="H94" i="2"/>
  <c r="I94" i="2"/>
  <c r="H95" i="2"/>
  <c r="I95" i="2"/>
  <c r="H96" i="2"/>
  <c r="I96" i="2"/>
  <c r="H62" i="2"/>
  <c r="I62" i="2"/>
  <c r="J62" i="2"/>
  <c r="K62" i="2"/>
  <c r="L62" i="2"/>
  <c r="H63" i="2"/>
  <c r="I63" i="2"/>
  <c r="J63" i="2"/>
  <c r="K63" i="2"/>
  <c r="L63" i="2"/>
  <c r="H64" i="2"/>
  <c r="I64" i="2"/>
  <c r="J64" i="2"/>
  <c r="K64" i="2"/>
  <c r="L64" i="2"/>
  <c r="G58" i="2"/>
  <c r="H58" i="2"/>
  <c r="I58" i="2"/>
  <c r="J58" i="2"/>
  <c r="K58" i="2"/>
  <c r="L58" i="2"/>
  <c r="G59" i="2"/>
  <c r="H59" i="2"/>
  <c r="I59" i="2"/>
  <c r="J59" i="2"/>
  <c r="K59" i="2"/>
  <c r="L59" i="2"/>
  <c r="G60" i="2"/>
  <c r="H60" i="2"/>
  <c r="I60" i="2"/>
  <c r="J60" i="2"/>
  <c r="K60" i="2"/>
  <c r="L60" i="2"/>
  <c r="G54" i="2"/>
  <c r="H54" i="2"/>
  <c r="I54" i="2"/>
  <c r="J54" i="2"/>
  <c r="K54" i="2"/>
  <c r="L54" i="2"/>
  <c r="G55" i="2"/>
  <c r="H55" i="2"/>
  <c r="I55" i="2"/>
  <c r="J55" i="2"/>
  <c r="K55" i="2"/>
  <c r="L55" i="2"/>
  <c r="G56" i="2"/>
  <c r="H56" i="2"/>
  <c r="I56" i="2"/>
  <c r="J56" i="2"/>
  <c r="K56" i="2"/>
  <c r="L56" i="2"/>
  <c r="H50" i="2"/>
  <c r="I50" i="2"/>
  <c r="J50" i="2"/>
  <c r="K50" i="2"/>
  <c r="L50" i="2"/>
  <c r="H51" i="2"/>
  <c r="I51" i="2"/>
  <c r="J51" i="2"/>
  <c r="K51" i="2"/>
  <c r="L51" i="2"/>
  <c r="H52" i="2"/>
  <c r="I52" i="2"/>
  <c r="J52" i="2"/>
  <c r="K52" i="2"/>
  <c r="L52" i="2"/>
  <c r="G46" i="2"/>
  <c r="H46" i="2"/>
  <c r="I46" i="2"/>
  <c r="J46" i="2"/>
  <c r="K46" i="2"/>
  <c r="L46" i="2"/>
  <c r="G47" i="2"/>
  <c r="H47" i="2"/>
  <c r="I47" i="2"/>
  <c r="J47" i="2"/>
  <c r="K47" i="2"/>
  <c r="L47" i="2"/>
  <c r="G48" i="2"/>
  <c r="H48" i="2"/>
  <c r="I48" i="2"/>
  <c r="J48" i="2"/>
  <c r="K48" i="2"/>
  <c r="L48" i="2"/>
  <c r="G42" i="2"/>
  <c r="H42" i="2"/>
  <c r="I42" i="2"/>
  <c r="J42" i="2"/>
  <c r="K42" i="2"/>
  <c r="L42" i="2"/>
  <c r="G43" i="2"/>
  <c r="H43" i="2"/>
  <c r="I43" i="2"/>
  <c r="J43" i="2"/>
  <c r="K43" i="2"/>
  <c r="L43" i="2"/>
  <c r="G44" i="2"/>
  <c r="H44" i="2"/>
  <c r="I44" i="2"/>
  <c r="J44" i="2"/>
  <c r="K44" i="2"/>
  <c r="L44" i="2"/>
  <c r="G38" i="2"/>
  <c r="H38" i="2"/>
  <c r="I38" i="2"/>
  <c r="J38" i="2"/>
  <c r="K38" i="2"/>
  <c r="L38" i="2"/>
  <c r="G39" i="2"/>
  <c r="H39" i="2"/>
  <c r="I39" i="2"/>
  <c r="J39" i="2"/>
  <c r="K39" i="2"/>
  <c r="L39" i="2"/>
  <c r="G40" i="2"/>
  <c r="H40" i="2"/>
  <c r="I40" i="2"/>
  <c r="J40" i="2"/>
  <c r="K40" i="2"/>
  <c r="L40" i="2"/>
  <c r="H34" i="2"/>
  <c r="I34" i="2"/>
  <c r="J34" i="2"/>
  <c r="K34" i="2"/>
  <c r="L34" i="2"/>
  <c r="H35" i="2"/>
  <c r="I35" i="2"/>
  <c r="J35" i="2"/>
  <c r="K35" i="2"/>
  <c r="L35" i="2"/>
  <c r="H36" i="2"/>
  <c r="I36" i="2"/>
  <c r="J36" i="2"/>
  <c r="K36" i="2"/>
  <c r="L36" i="2"/>
  <c r="F46" i="2"/>
  <c r="F47" i="2"/>
  <c r="E47" i="2" s="1"/>
  <c r="F48" i="2"/>
  <c r="F50" i="2"/>
  <c r="F51" i="2"/>
  <c r="E51" i="2" s="1"/>
  <c r="F52" i="2"/>
  <c r="E52" i="2" s="1"/>
  <c r="F54" i="2"/>
  <c r="E54" i="2" s="1"/>
  <c r="F55" i="2"/>
  <c r="E55" i="2" s="1"/>
  <c r="F56" i="2"/>
  <c r="F58" i="2"/>
  <c r="E58" i="2" s="1"/>
  <c r="F59" i="2"/>
  <c r="E59" i="2" s="1"/>
  <c r="F60" i="2"/>
  <c r="E60" i="2" s="1"/>
  <c r="E74" i="2"/>
  <c r="E82" i="2"/>
  <c r="E83" i="2"/>
  <c r="F96" i="2"/>
  <c r="E96" i="2" s="1"/>
  <c r="F42" i="2"/>
  <c r="E42" i="2" s="1"/>
  <c r="F43" i="2"/>
  <c r="E43" i="2" s="1"/>
  <c r="F44" i="2"/>
  <c r="E44" i="2" s="1"/>
  <c r="F38" i="2"/>
  <c r="E38" i="2" s="1"/>
  <c r="F39" i="2"/>
  <c r="E39" i="2" s="1"/>
  <c r="F40" i="2"/>
  <c r="E40" i="2" s="1"/>
  <c r="F34" i="2"/>
  <c r="F35" i="2"/>
  <c r="F36" i="2"/>
  <c r="F30" i="2"/>
  <c r="G30" i="2"/>
  <c r="H30" i="2"/>
  <c r="I30" i="2"/>
  <c r="J30" i="2"/>
  <c r="K30" i="2"/>
  <c r="L30" i="2"/>
  <c r="F31" i="2"/>
  <c r="G31" i="2"/>
  <c r="H31" i="2"/>
  <c r="I31" i="2"/>
  <c r="J31" i="2"/>
  <c r="K31" i="2"/>
  <c r="L31" i="2"/>
  <c r="F32" i="2"/>
  <c r="G32" i="2"/>
  <c r="H32" i="2"/>
  <c r="I32" i="2"/>
  <c r="J32" i="2"/>
  <c r="K32" i="2"/>
  <c r="L32" i="2"/>
  <c r="E48" i="2" l="1"/>
  <c r="E46" i="2"/>
  <c r="E56" i="2"/>
  <c r="L28" i="2"/>
  <c r="K172" i="2"/>
  <c r="L172" i="2"/>
  <c r="L171" i="2" s="1"/>
  <c r="K173" i="2"/>
  <c r="K171" i="2" s="1"/>
  <c r="L173" i="2"/>
  <c r="K174" i="2"/>
  <c r="L174" i="2"/>
  <c r="K175" i="2"/>
  <c r="L175" i="2"/>
  <c r="K131" i="2"/>
  <c r="K130" i="2" s="1"/>
  <c r="L131" i="2"/>
  <c r="K132" i="2"/>
  <c r="L132" i="2"/>
  <c r="L130" i="2" s="1"/>
  <c r="K133" i="2"/>
  <c r="L133" i="2"/>
  <c r="K134" i="2"/>
  <c r="L134" i="2"/>
  <c r="L26" i="2"/>
  <c r="L27" i="2"/>
  <c r="L12" i="2" s="1"/>
  <c r="K26" i="2"/>
  <c r="K17" i="2"/>
  <c r="L17" i="2"/>
  <c r="K18" i="2"/>
  <c r="L18" i="2"/>
  <c r="K19" i="2"/>
  <c r="L19" i="2"/>
  <c r="K20" i="2"/>
  <c r="L20" i="2"/>
  <c r="K14" i="2"/>
  <c r="L14" i="2"/>
  <c r="K27" i="2" l="1"/>
  <c r="K12" i="2" s="1"/>
  <c r="K28" i="2"/>
  <c r="K13" i="2" s="1"/>
  <c r="L16" i="2"/>
  <c r="L13" i="2"/>
  <c r="K16" i="2"/>
  <c r="L25" i="2"/>
  <c r="K11" i="2"/>
  <c r="L11" i="2"/>
  <c r="G36" i="9"/>
  <c r="G39" i="9"/>
  <c r="G40" i="9"/>
  <c r="K25" i="2" l="1"/>
  <c r="L10" i="2"/>
  <c r="K10" i="2"/>
  <c r="J27" i="4"/>
  <c r="J29" i="4" s="1"/>
  <c r="J38" i="7" l="1"/>
  <c r="E8" i="3"/>
  <c r="F8" i="3" s="1"/>
  <c r="G8" i="3" s="1"/>
  <c r="H8" i="3" s="1"/>
  <c r="I8" i="3" s="1"/>
  <c r="J8" i="3" s="1"/>
  <c r="K8" i="3" s="1"/>
  <c r="F36" i="9"/>
  <c r="E36" i="9"/>
  <c r="G31" i="9"/>
  <c r="G32" i="9"/>
  <c r="G33" i="9"/>
  <c r="G34" i="9"/>
  <c r="F35" i="9"/>
  <c r="E35" i="9"/>
  <c r="J353" i="7"/>
  <c r="I353" i="7"/>
  <c r="H68" i="7"/>
  <c r="E26" i="9"/>
  <c r="H38" i="7"/>
  <c r="E27" i="9"/>
  <c r="E14" i="9"/>
  <c r="E9" i="9"/>
  <c r="E17" i="9"/>
  <c r="E7" i="9" s="1"/>
  <c r="E15" i="9" s="1"/>
  <c r="D8" i="3" l="1"/>
  <c r="G35" i="9"/>
  <c r="J175" i="2" l="1"/>
  <c r="I175" i="2"/>
  <c r="H175" i="2"/>
  <c r="E175" i="2" s="1"/>
  <c r="G175" i="2"/>
  <c r="F175" i="2"/>
  <c r="J174" i="2"/>
  <c r="J171" i="2" s="1"/>
  <c r="I174" i="2"/>
  <c r="H174" i="2"/>
  <c r="G174" i="2"/>
  <c r="F174" i="2"/>
  <c r="J173" i="2"/>
  <c r="I173" i="2"/>
  <c r="H173" i="2"/>
  <c r="G173" i="2"/>
  <c r="F173" i="2"/>
  <c r="J172" i="2"/>
  <c r="I172" i="2"/>
  <c r="H172" i="2"/>
  <c r="H171" i="2" s="1"/>
  <c r="G172" i="2"/>
  <c r="F172" i="2"/>
  <c r="F171" i="2" s="1"/>
  <c r="I171" i="2"/>
  <c r="J7" i="9"/>
  <c r="J8" i="9"/>
  <c r="J9" i="9"/>
  <c r="J10" i="9"/>
  <c r="J11" i="9"/>
  <c r="J12" i="9"/>
  <c r="J13" i="9"/>
  <c r="J16" i="9"/>
  <c r="J17" i="9"/>
  <c r="J18" i="9"/>
  <c r="J19" i="9"/>
  <c r="J20" i="9"/>
  <c r="J21" i="9"/>
  <c r="J22" i="9"/>
  <c r="J23" i="9"/>
  <c r="J24" i="9"/>
  <c r="J25" i="9"/>
  <c r="J29" i="9"/>
  <c r="J30" i="9"/>
  <c r="J31" i="9"/>
  <c r="J32" i="9"/>
  <c r="J33" i="9"/>
  <c r="J34" i="9"/>
  <c r="J35" i="9"/>
  <c r="J36" i="9"/>
  <c r="J37" i="9"/>
  <c r="J38" i="9"/>
  <c r="J39" i="9"/>
  <c r="J40" i="9"/>
  <c r="J6" i="9"/>
  <c r="G7" i="9"/>
  <c r="G8" i="9"/>
  <c r="G9" i="9"/>
  <c r="G10" i="9"/>
  <c r="G11" i="9"/>
  <c r="G12" i="9"/>
  <c r="G13" i="9"/>
  <c r="G16" i="9"/>
  <c r="G17" i="9"/>
  <c r="G18" i="9"/>
  <c r="G19" i="9"/>
  <c r="G20" i="9"/>
  <c r="G21" i="9"/>
  <c r="G22" i="9"/>
  <c r="G23" i="9"/>
  <c r="G24" i="9"/>
  <c r="G25" i="9"/>
  <c r="G29" i="9"/>
  <c r="G30" i="9"/>
  <c r="G37" i="9"/>
  <c r="G38" i="9"/>
  <c r="G6" i="9"/>
  <c r="E172" i="2" l="1"/>
  <c r="E171" i="2" s="1"/>
  <c r="E174" i="2"/>
  <c r="E173" i="2"/>
  <c r="G171" i="2"/>
  <c r="J21" i="4"/>
  <c r="J28" i="2"/>
  <c r="J27" i="2"/>
  <c r="J26" i="2"/>
  <c r="I26" i="2"/>
  <c r="I28" i="2"/>
  <c r="I27" i="2"/>
  <c r="H28" i="2"/>
  <c r="H27" i="2"/>
  <c r="H26" i="2"/>
  <c r="G64" i="2"/>
  <c r="G63" i="2"/>
  <c r="E63" i="2" s="1"/>
  <c r="G62" i="2"/>
  <c r="E62" i="2" s="1"/>
  <c r="J73" i="4"/>
  <c r="J85" i="4"/>
  <c r="J81" i="4"/>
  <c r="J36" i="4"/>
  <c r="J25" i="2" l="1"/>
  <c r="J44" i="4"/>
  <c r="J68" i="4" l="1"/>
  <c r="J26" i="4"/>
  <c r="J28" i="4"/>
  <c r="J25" i="4"/>
  <c r="J30" i="4"/>
  <c r="J19" i="4"/>
  <c r="J20" i="4"/>
  <c r="J87" i="4"/>
  <c r="J52" i="4" l="1"/>
  <c r="J86" i="4" l="1"/>
  <c r="J89" i="4" s="1"/>
  <c r="J90" i="4"/>
  <c r="J91" i="4"/>
  <c r="J94" i="4"/>
  <c r="J95" i="4"/>
  <c r="J98" i="4"/>
  <c r="J99" i="4"/>
  <c r="J100" i="4"/>
  <c r="J102" i="4"/>
  <c r="J103" i="4"/>
  <c r="J106" i="4"/>
  <c r="J109" i="4" s="1"/>
  <c r="J107" i="4"/>
  <c r="J110" i="4"/>
  <c r="J113" i="4" s="1"/>
  <c r="J111" i="4"/>
  <c r="J114" i="4"/>
  <c r="J117" i="4" s="1"/>
  <c r="J115" i="4"/>
  <c r="J118" i="4"/>
  <c r="J121" i="4" s="1"/>
  <c r="J119" i="4"/>
  <c r="J122" i="4"/>
  <c r="J125" i="4" s="1"/>
  <c r="J123" i="4"/>
  <c r="J126" i="4"/>
  <c r="J127" i="4"/>
  <c r="J128" i="4"/>
  <c r="J130" i="4"/>
  <c r="J131" i="4"/>
  <c r="J134" i="4"/>
  <c r="J135" i="4"/>
  <c r="J82" i="4"/>
  <c r="J83" i="4"/>
  <c r="J78" i="4"/>
  <c r="J79" i="4"/>
  <c r="J74" i="4"/>
  <c r="J75" i="4"/>
  <c r="J45" i="4"/>
  <c r="J71" i="4"/>
  <c r="J72" i="4"/>
  <c r="J16" i="4"/>
  <c r="J17" i="4"/>
  <c r="J18" i="4"/>
  <c r="J22" i="4"/>
  <c r="J23" i="4"/>
  <c r="J24" i="4"/>
  <c r="J31" i="4"/>
  <c r="J32" i="4"/>
  <c r="J33" i="4"/>
  <c r="J35" i="4"/>
  <c r="J37" i="4"/>
  <c r="J38" i="4"/>
  <c r="J39" i="4"/>
  <c r="J41" i="4"/>
  <c r="J42" i="4"/>
  <c r="J43" i="4"/>
  <c r="J46" i="4"/>
  <c r="J47" i="4"/>
  <c r="J48" i="4"/>
  <c r="J50" i="4"/>
  <c r="J51" i="4"/>
  <c r="J54" i="4"/>
  <c r="J55" i="4"/>
  <c r="J56" i="4"/>
  <c r="J57" i="4"/>
  <c r="J58" i="4"/>
  <c r="J60" i="4"/>
  <c r="J61" i="4"/>
  <c r="J62" i="4"/>
  <c r="J63" i="4"/>
  <c r="J66" i="4"/>
  <c r="J67" i="4"/>
  <c r="J69" i="4"/>
  <c r="J15" i="4"/>
  <c r="F132" i="2"/>
  <c r="G132" i="2"/>
  <c r="H132" i="2"/>
  <c r="I132" i="2"/>
  <c r="J132" i="2"/>
  <c r="F133" i="2"/>
  <c r="G133" i="2"/>
  <c r="H133" i="2"/>
  <c r="I133" i="2"/>
  <c r="J133" i="2"/>
  <c r="F134" i="2"/>
  <c r="F14" i="2" s="1"/>
  <c r="G134" i="2"/>
  <c r="G14" i="2" s="1"/>
  <c r="H134" i="2"/>
  <c r="H14" i="2" s="1"/>
  <c r="I134" i="2"/>
  <c r="I14" i="2" s="1"/>
  <c r="J134" i="2"/>
  <c r="J14" i="2" s="1"/>
  <c r="G131" i="2"/>
  <c r="H131" i="2"/>
  <c r="H130" i="2" s="1"/>
  <c r="I131" i="2"/>
  <c r="I130" i="2" s="1"/>
  <c r="J131" i="2"/>
  <c r="F131" i="2"/>
  <c r="F140" i="2"/>
  <c r="G140" i="2"/>
  <c r="H140" i="2"/>
  <c r="I140" i="2"/>
  <c r="J140" i="2"/>
  <c r="F145" i="2"/>
  <c r="G145" i="2"/>
  <c r="H145" i="2"/>
  <c r="I145" i="2"/>
  <c r="J145" i="2"/>
  <c r="F150" i="2"/>
  <c r="G150" i="2"/>
  <c r="H150" i="2"/>
  <c r="I150" i="2"/>
  <c r="J150" i="2"/>
  <c r="F155" i="2"/>
  <c r="G155" i="2"/>
  <c r="H155" i="2"/>
  <c r="I155" i="2"/>
  <c r="J155" i="2"/>
  <c r="F160" i="2"/>
  <c r="G160" i="2"/>
  <c r="H160" i="2"/>
  <c r="I160" i="2"/>
  <c r="J160" i="2"/>
  <c r="F165" i="2"/>
  <c r="G165" i="2"/>
  <c r="H165" i="2"/>
  <c r="I165" i="2"/>
  <c r="J165" i="2"/>
  <c r="E169" i="2"/>
  <c r="E168" i="2" s="1"/>
  <c r="E167" i="2" s="1"/>
  <c r="E166" i="2" s="1"/>
  <c r="E165" i="2" s="1"/>
  <c r="E164" i="2" s="1"/>
  <c r="E163" i="2" s="1"/>
  <c r="E162" i="2" s="1"/>
  <c r="E161" i="2" s="1"/>
  <c r="E160" i="2" s="1"/>
  <c r="E159" i="2" s="1"/>
  <c r="E158" i="2" s="1"/>
  <c r="E157" i="2" s="1"/>
  <c r="E156" i="2" s="1"/>
  <c r="E155" i="2" s="1"/>
  <c r="E154" i="2" s="1"/>
  <c r="E153" i="2" s="1"/>
  <c r="E152" i="2" s="1"/>
  <c r="E151" i="2" s="1"/>
  <c r="E150" i="2" s="1"/>
  <c r="E149" i="2" s="1"/>
  <c r="E148" i="2" s="1"/>
  <c r="E147" i="2" s="1"/>
  <c r="E146" i="2" s="1"/>
  <c r="E145" i="2" s="1"/>
  <c r="E144" i="2" s="1"/>
  <c r="E143" i="2" s="1"/>
  <c r="E142" i="2" s="1"/>
  <c r="E141" i="2" s="1"/>
  <c r="E140" i="2" s="1"/>
  <c r="E139" i="2" s="1"/>
  <c r="E138" i="2" s="1"/>
  <c r="E137" i="2" s="1"/>
  <c r="E136" i="2" s="1"/>
  <c r="G135" i="2"/>
  <c r="H135" i="2"/>
  <c r="I135" i="2"/>
  <c r="J135" i="2"/>
  <c r="F135" i="2"/>
  <c r="G109" i="2"/>
  <c r="G113" i="2"/>
  <c r="G121" i="2"/>
  <c r="G117" i="2"/>
  <c r="G101" i="2"/>
  <c r="G105" i="2"/>
  <c r="G65" i="2"/>
  <c r="F130" i="2" l="1"/>
  <c r="G130" i="2"/>
  <c r="J130" i="2"/>
  <c r="J137" i="4"/>
  <c r="J133" i="4"/>
  <c r="J101" i="4"/>
  <c r="J97" i="4"/>
  <c r="J93" i="4"/>
  <c r="J129" i="4"/>
  <c r="J105" i="4"/>
  <c r="J77" i="4"/>
  <c r="J70" i="4"/>
  <c r="J64" i="4"/>
  <c r="J59" i="4"/>
  <c r="J49" i="4"/>
  <c r="J40" i="4"/>
  <c r="J34" i="4"/>
  <c r="E134" i="2"/>
  <c r="G17" i="2" l="1"/>
  <c r="H17" i="2"/>
  <c r="I17" i="2"/>
  <c r="J17" i="2"/>
  <c r="G18" i="2"/>
  <c r="H18" i="2"/>
  <c r="I18" i="2"/>
  <c r="J18" i="2"/>
  <c r="G19" i="2"/>
  <c r="H19" i="2"/>
  <c r="I19" i="2"/>
  <c r="J19" i="2"/>
  <c r="F18" i="2"/>
  <c r="F19" i="2"/>
  <c r="F17" i="2"/>
  <c r="G97" i="2"/>
  <c r="G85" i="2"/>
  <c r="G89" i="2"/>
  <c r="G69" i="2"/>
  <c r="G73" i="2"/>
  <c r="G77" i="2"/>
  <c r="I25" i="2"/>
  <c r="H25" i="2"/>
  <c r="E23" i="2"/>
  <c r="E22" i="2"/>
  <c r="E21" i="2"/>
  <c r="J20" i="2"/>
  <c r="I20" i="2"/>
  <c r="H20" i="2"/>
  <c r="G20" i="2"/>
  <c r="F20" i="2"/>
  <c r="H16" i="2" l="1"/>
  <c r="E20" i="2"/>
  <c r="J16" i="2"/>
  <c r="H13" i="2"/>
  <c r="E132" i="2"/>
  <c r="E135" i="2"/>
  <c r="H12" i="2"/>
  <c r="E133" i="2"/>
  <c r="E131" i="2"/>
  <c r="I13" i="2"/>
  <c r="I16" i="2"/>
  <c r="J13" i="2"/>
  <c r="J12" i="2"/>
  <c r="H11" i="2"/>
  <c r="I12" i="2"/>
  <c r="I11" i="2"/>
  <c r="J11" i="2"/>
  <c r="E18" i="2"/>
  <c r="E19" i="2"/>
  <c r="G16" i="2"/>
  <c r="E17" i="2"/>
  <c r="F16" i="2"/>
  <c r="E130" i="2" l="1"/>
  <c r="H10" i="2"/>
  <c r="E16" i="2"/>
  <c r="I10" i="2"/>
  <c r="J10" i="2"/>
  <c r="G36" i="2" l="1"/>
  <c r="G35" i="2"/>
  <c r="G34" i="2"/>
  <c r="G52" i="2" l="1"/>
  <c r="G51" i="2"/>
  <c r="G50" i="2"/>
  <c r="E50" i="2" s="1"/>
  <c r="G96" i="2" l="1"/>
  <c r="G28" i="2" s="1"/>
  <c r="G94" i="2"/>
  <c r="G26" i="2" s="1"/>
  <c r="G95" i="2"/>
  <c r="G27" i="2"/>
  <c r="G12" i="2" s="1"/>
  <c r="G25" i="2" l="1"/>
  <c r="G11" i="2"/>
  <c r="G13" i="2"/>
  <c r="G10" i="2" l="1"/>
  <c r="F125" i="2" l="1"/>
  <c r="E122" i="2"/>
  <c r="E123" i="2" l="1"/>
  <c r="E121" i="2"/>
  <c r="F121" i="2"/>
  <c r="E120" i="2" l="1"/>
  <c r="F117" i="2"/>
  <c r="E117" i="2" s="1"/>
  <c r="E86" i="2" l="1"/>
  <c r="F26" i="2"/>
  <c r="F11" i="2" s="1"/>
  <c r="E85" i="2"/>
  <c r="E87" i="2"/>
  <c r="F85" i="2"/>
  <c r="F27" i="2"/>
  <c r="F12" i="2" s="1"/>
  <c r="E12" i="2" s="1"/>
  <c r="E27" i="2" l="1"/>
  <c r="E11" i="2"/>
  <c r="E26" i="2"/>
  <c r="E64" i="2"/>
  <c r="E61" i="2"/>
  <c r="F64" i="2"/>
  <c r="F28" i="2"/>
  <c r="E28" i="2" s="1"/>
  <c r="F25" i="2" l="1"/>
  <c r="E25" i="2" s="1"/>
  <c r="F13" i="2"/>
  <c r="F10" i="2" l="1"/>
  <c r="E10" i="2" s="1"/>
  <c r="E13" i="2"/>
</calcChain>
</file>

<file path=xl/comments1.xml><?xml version="1.0" encoding="utf-8"?>
<comments xmlns="http://schemas.openxmlformats.org/spreadsheetml/2006/main">
  <authors>
    <author>Автор</author>
  </authors>
  <commentList>
    <comment ref="H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<sst xmlns="http://schemas.openxmlformats.org/spreadsheetml/2006/main" count="2603" uniqueCount="446">
  <si>
    <t>1.</t>
  </si>
  <si>
    <t>Всего по муниципальной программе</t>
  </si>
  <si>
    <t>№ п/п</t>
  </si>
  <si>
    <t>1.1.</t>
  </si>
  <si>
    <t>МБ</t>
  </si>
  <si>
    <t>ОБ</t>
  </si>
  <si>
    <t>За весь период реализации</t>
  </si>
  <si>
    <t>Ответственный исполнитель, соисполнитель, участник</t>
  </si>
  <si>
    <t>В том числе по годам</t>
  </si>
  <si>
    <t>Всего</t>
  </si>
  <si>
    <t xml:space="preserve"> Задача, мероприятие</t>
  </si>
  <si>
    <t>Всего по Задаче 1</t>
  </si>
  <si>
    <t>Объем финансирования муниципальной программы,  тыс. руб.</t>
  </si>
  <si>
    <t>ФБ</t>
  </si>
  <si>
    <t>2.</t>
  </si>
  <si>
    <t>2.1.</t>
  </si>
  <si>
    <t>2.2.</t>
  </si>
  <si>
    <t>Источник финансового обеспече-ния</t>
  </si>
  <si>
    <t xml:space="preserve">Задача 1.   Повышение уровня благоустройства дворовых территорий </t>
  </si>
  <si>
    <t>Всего по задаче 3</t>
  </si>
  <si>
    <t xml:space="preserve">Задача 2.   Повышение уровня благоустройства общественных территорий 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</si>
  <si>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</si>
  <si>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</si>
  <si>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</si>
  <si>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</si>
  <si>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</si>
  <si>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</si>
  <si>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</si>
  <si>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</si>
  <si>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</si>
  <si>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</si>
  <si>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</si>
  <si>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</si>
  <si>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</si>
  <si>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</si>
  <si>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</si>
  <si>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</si>
  <si>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администрация МО "Майск"</t>
  </si>
  <si>
    <t>Всего по задаче 2</t>
  </si>
  <si>
    <t>ул. Трактовая                                 (парк Победы)</t>
  </si>
  <si>
    <t>ул. Трактовая (Многофункциональная спортивная площадка)</t>
  </si>
  <si>
    <t>ул. Трактовая (Стадион)</t>
  </si>
  <si>
    <t>ул. Молодежная (Корт)</t>
  </si>
  <si>
    <t>переулок Мухтаровский (спортивная детская площадка)</t>
  </si>
  <si>
    <t>улица Мичурина (спортивная детская площадка)</t>
  </si>
  <si>
    <t>улица Гаражная (спортивная детская площадка)</t>
  </si>
  <si>
    <t>Зона отдыха мыс "Поповский"</t>
  </si>
  <si>
    <t>3.</t>
  </si>
  <si>
    <t>3.1.</t>
  </si>
  <si>
    <t>3.2.</t>
  </si>
  <si>
    <t>3.3.</t>
  </si>
  <si>
    <t>3.4.</t>
  </si>
  <si>
    <t>СВЕДЕНИЯ</t>
  </si>
  <si>
    <t>Показатель (индикатор) (наименование)</t>
  </si>
  <si>
    <t>Единица измерения</t>
  </si>
  <si>
    <t>%</t>
  </si>
  <si>
    <t>доля благоустроенных общественных территорий к общей площади общественных территорий</t>
  </si>
  <si>
    <t>площадь благоустроенных общественных территорий, приходящихся на 1 жителя;</t>
  </si>
  <si>
    <t>доля жителей поселения, принимающих участие в выполнении минимального и дополнительного перечня работ в проведении мероприятий по благоустройству территории поселения, в общей численности жителей сельского поселения;</t>
  </si>
  <si>
    <t>- Доля  индивидуальных жилых домов и земельных участков, предназначенных для их размещения, приведенных собственниками, (пользователями) в соответствие требованиям утвержденных Правил благоустройства на территории МО «Майск» в  общей численности индивидуальных жилых домов и земельных участков, предназначенных для их размещения;</t>
  </si>
  <si>
    <t>- доля освещенных общественных территорий в отношении которых проведен ремонт, к общей площади общественных территории поселения;</t>
  </si>
  <si>
    <t xml:space="preserve">-- доля объектов прошедших инвентаризацию в общем объеме объектов поселения; </t>
  </si>
  <si>
    <r>
      <t>доля объектов недвижимого имущества (включая объекты незавершенного строительства) и земельных участков, находящихся собственности (пользовании) юридических лиц и индивидуальных предпринимателей, которые приведены  в соответствие требованиям утвержденных Правил благоустройства на территории МО «Майск», в общей численности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объектов недвижимого имущества (включая объекты незавершенного строительства) и земельных участков;</t>
    </r>
  </si>
  <si>
    <t>кв.м</t>
  </si>
  <si>
    <t>ПЕРЕЧЕНЬ И КРАТКОЕ ОПИСАНИЕ</t>
  </si>
  <si>
    <t>Наименование  муниципальной программы, подпрограммы, основного  мероприятия</t>
  </si>
  <si>
    <t>Ответственный исполнитель, соисполнители</t>
  </si>
  <si>
    <t>Срок</t>
  </si>
  <si>
    <t>Ожидаемый непосредственный результат (краткое описание)</t>
  </si>
  <si>
    <t>начала реализации</t>
  </si>
  <si>
    <t>окончания реализации</t>
  </si>
  <si>
    <t>Повышение уровня благоустроенности  общественной территории</t>
  </si>
  <si>
    <t>Совершенствование эстетического состояния  территории поселения;</t>
  </si>
  <si>
    <t>Администрация МО«Майск»</t>
  </si>
  <si>
    <t>Мероприятие №1«Благоустройство  общественных территорий муниципального образования «Майск»»  на 2018 -2022 годы.</t>
  </si>
  <si>
    <t>1.2.</t>
  </si>
  <si>
    <t>1.3.</t>
  </si>
  <si>
    <t>1.4.</t>
  </si>
  <si>
    <t>1.5.</t>
  </si>
  <si>
    <t>1.6.</t>
  </si>
  <si>
    <t>№</t>
  </si>
  <si>
    <t>ед.</t>
  </si>
  <si>
    <t xml:space="preserve">Общее количество и площадь общественных территорий </t>
  </si>
  <si>
    <t>кв.м.</t>
  </si>
  <si>
    <t>Наименование показателя (индикатора)</t>
  </si>
  <si>
    <t>Единицаизмерения</t>
  </si>
  <si>
    <t>Всего по МО</t>
  </si>
  <si>
    <t xml:space="preserve">Сведения о текущих показателях (индикатора) состояния благоустройства села Майск </t>
  </si>
  <si>
    <t>м</t>
  </si>
  <si>
    <t>протяженность и площадь дорожного уличного полотна</t>
  </si>
  <si>
    <t>количество и площадь парков</t>
  </si>
  <si>
    <t>количество и площадь зон отдыха</t>
  </si>
  <si>
    <t>количество и площадь спортивных площадок</t>
  </si>
  <si>
    <t>количество и общая площадь улиц</t>
  </si>
  <si>
    <t>площадь общественных территорий улиц (без учета дорожного полотна и  других общественных территорий)</t>
  </si>
  <si>
    <t>количество и общая площадь других общественных территорий</t>
  </si>
  <si>
    <t>количество и площадь детских игровых площадок</t>
  </si>
  <si>
    <t>обустроенных</t>
  </si>
  <si>
    <t>всего</t>
  </si>
  <si>
    <t>установлено</t>
  </si>
  <si>
    <t>требуется</t>
  </si>
  <si>
    <t>освещение</t>
  </si>
  <si>
    <t>тратуары</t>
  </si>
  <si>
    <t>урны</t>
  </si>
  <si>
    <t>количество объектов недвижимого имущества и земельных участков, находящихся собственности (пользовании) ЮЛ и ИП</t>
  </si>
  <si>
    <t>4.1.</t>
  </si>
  <si>
    <t>4.2.</t>
  </si>
  <si>
    <t>количество объектов недвижимого имущества находящихся собственности (пользовании) ЮЛ и ИП</t>
  </si>
  <si>
    <t>количество земельных участков, находящихся собственности (пользовании) ЮЛ и ИП</t>
  </si>
  <si>
    <t>5.1.</t>
  </si>
  <si>
    <t>5.2.</t>
  </si>
  <si>
    <t>Значения показателей по состоянию на 2017 год</t>
  </si>
  <si>
    <t>Муниципальное образование "Майск"</t>
  </si>
  <si>
    <t>Адрес общественных территорий</t>
  </si>
  <si>
    <t>Оценка потребности в финансировани на восстановление благоустройства территории, тыс.руб.</t>
  </si>
  <si>
    <t>Населенный пункт</t>
  </si>
  <si>
    <t>Улица</t>
  </si>
  <si>
    <t>Номер дома (при наличии)</t>
  </si>
  <si>
    <t>Осинский район</t>
  </si>
  <si>
    <t>село Майск</t>
  </si>
  <si>
    <t>Трактовая</t>
  </si>
  <si>
    <t>5А</t>
  </si>
  <si>
    <t>переулок Мухтаровский</t>
  </si>
  <si>
    <t>2 "А"</t>
  </si>
  <si>
    <t>Мичурина</t>
  </si>
  <si>
    <t>Гаражная</t>
  </si>
  <si>
    <t>Молодежная</t>
  </si>
  <si>
    <t>1 А</t>
  </si>
  <si>
    <t>Муниципальное образование "Майск", Осинского района, Иркутской области</t>
  </si>
  <si>
    <t>Муниципальный район Иркутской области</t>
  </si>
  <si>
    <t>Муниципальное образование Иркутской области</t>
  </si>
  <si>
    <t>Численность населения, имеющего удобный пешеходный доступ к основным площадкам территории, чел.</t>
  </si>
  <si>
    <t>Парк "Победы"</t>
  </si>
  <si>
    <t>Зона отдыха "Мыс Поповский"</t>
  </si>
  <si>
    <t xml:space="preserve">Стадион </t>
  </si>
  <si>
    <t>детская игровая-спортивная площадка</t>
  </si>
  <si>
    <t>Универсальная спортивная площадка</t>
  </si>
  <si>
    <t>Корт</t>
  </si>
  <si>
    <t>Общая площадь общественной территории, кв.м.</t>
  </si>
  <si>
    <t>Адрес обюъектов недвижимости ЮЛ и ИП</t>
  </si>
  <si>
    <t>* Общественная территория улицы - территория между красными линиями улицы без учета проезжей части.</t>
  </si>
  <si>
    <t>экологическая уборка</t>
  </si>
  <si>
    <t>береговое укрепление</t>
  </si>
  <si>
    <t>га</t>
  </si>
  <si>
    <t xml:space="preserve">куб.м </t>
  </si>
  <si>
    <t>установка беседок</t>
  </si>
  <si>
    <t>шт</t>
  </si>
  <si>
    <t>установка скамеек</t>
  </si>
  <si>
    <t>установка урн</t>
  </si>
  <si>
    <t>Ограждение</t>
  </si>
  <si>
    <t>Озеленение</t>
  </si>
  <si>
    <t>Объем</t>
  </si>
  <si>
    <t>наименование показателя объема мероприятия</t>
  </si>
  <si>
    <t>Урны</t>
  </si>
  <si>
    <t>Скамейки</t>
  </si>
  <si>
    <t>Стадион</t>
  </si>
  <si>
    <t>Металлические ограждение</t>
  </si>
  <si>
    <t>Ремонт трибун</t>
  </si>
  <si>
    <t>Корт Зима /Лето</t>
  </si>
  <si>
    <t>Планировка</t>
  </si>
  <si>
    <t>Асфальтирование</t>
  </si>
  <si>
    <t>Урна</t>
  </si>
  <si>
    <t>Детская игровая-спортивная площадка пер. Мухтаровский</t>
  </si>
  <si>
    <t>Установка детской игровой площадки</t>
  </si>
  <si>
    <t>Установка спортивной игровой площадки</t>
  </si>
  <si>
    <t>Ремонт деревянной горки</t>
  </si>
  <si>
    <t>Установка металлического листа на скат деревянной горки</t>
  </si>
  <si>
    <t>Детская игровая-спортивная площадка улица Мичурина</t>
  </si>
  <si>
    <t>1.7.</t>
  </si>
  <si>
    <t>Детская игровая-спортивная площадка улица Гаражная</t>
  </si>
  <si>
    <t>1.8.</t>
  </si>
  <si>
    <t>Производственная база ООО "Сибагро"</t>
  </si>
  <si>
    <t>Производственная база ООО "Афин"</t>
  </si>
  <si>
    <t>Производственная база ООО "Гранула"</t>
  </si>
  <si>
    <t xml:space="preserve">Нефтеразведчиков </t>
  </si>
  <si>
    <t>Новая</t>
  </si>
  <si>
    <t>Пекарня ИП "Воронова В.С."</t>
  </si>
  <si>
    <t>общественная территория улицы Новая</t>
  </si>
  <si>
    <t>общественная территория улицы* Майская</t>
  </si>
  <si>
    <t>общественная территория улицы* Колхозная</t>
  </si>
  <si>
    <t>общественная территория улицы* Октябрьская</t>
  </si>
  <si>
    <t>общественная* территория улицы Молодежная</t>
  </si>
  <si>
    <t>общественная территория улицы* Гаражная</t>
  </si>
  <si>
    <t>общественная территория улицы* Трактовая</t>
  </si>
  <si>
    <t>общественная территория улицы* Мичурина</t>
  </si>
  <si>
    <t>общественная территория улицы* Менделеева</t>
  </si>
  <si>
    <t>общественная территория улицы* Красный Яр</t>
  </si>
  <si>
    <t>общественная территория улицы* Шлюндиха</t>
  </si>
  <si>
    <t>общественная территория улицы* Тюрневка</t>
  </si>
  <si>
    <t>общественная территория улицы* Серебряковка</t>
  </si>
  <si>
    <t>общественная территория улицы* Нефтеразведчиков</t>
  </si>
  <si>
    <t>общественная территория переулок* Торговый</t>
  </si>
  <si>
    <t>общественная территория переулок* Мухтаровский</t>
  </si>
  <si>
    <t>Майская</t>
  </si>
  <si>
    <t>Колхозная</t>
  </si>
  <si>
    <t>Октябрьская</t>
  </si>
  <si>
    <t>Менделеева</t>
  </si>
  <si>
    <t>Красный Яр</t>
  </si>
  <si>
    <t>Тюрнёвка</t>
  </si>
  <si>
    <t>Шлюндиха</t>
  </si>
  <si>
    <t>Серебряковка</t>
  </si>
  <si>
    <t>Нефтеразведчиков</t>
  </si>
  <si>
    <t>переулок Торговый</t>
  </si>
  <si>
    <t>Селькохозяйственная ярмарка</t>
  </si>
  <si>
    <t>Производственная база КФХ "Суфьянов Р.Ш"</t>
  </si>
  <si>
    <t>Производственная база КФХ "Савельев А.В."</t>
  </si>
  <si>
    <t>Кладбище Поселения</t>
  </si>
  <si>
    <t>ул.Октябрьская (кладбище)</t>
  </si>
  <si>
    <t>ул.Майская (уличное освещение)</t>
  </si>
  <si>
    <t>ул.Колхозная (уличное освещение)</t>
  </si>
  <si>
    <t>ул.Новая (уличное освещение)</t>
  </si>
  <si>
    <t>ул.Октярьская (уличное освещение)</t>
  </si>
  <si>
    <t>ул.Молодежная (уличное освещение)</t>
  </si>
  <si>
    <t>ул.Гаражная (уличное освещение)</t>
  </si>
  <si>
    <t>ул.Трактовая  (тратуары)</t>
  </si>
  <si>
    <t>ул.Мичурина (уличное освещение)</t>
  </si>
  <si>
    <t>ул.Менделеева (уличное освещение)</t>
  </si>
  <si>
    <t>ул.Тюрневка (уличное освещение)</t>
  </si>
  <si>
    <t>ул. Шлюндиха (уличное освещение)</t>
  </si>
  <si>
    <t>ул.Серебряковка (уличное освещение)</t>
  </si>
  <si>
    <t>переулок Торговый  (уличное освещение)</t>
  </si>
  <si>
    <t>переулок Мухтаровский  (уличное освещение)</t>
  </si>
  <si>
    <t>2.19.</t>
  </si>
  <si>
    <t>2.20.</t>
  </si>
  <si>
    <t>2.21.</t>
  </si>
  <si>
    <t>2.22.</t>
  </si>
  <si>
    <t>2.23.</t>
  </si>
  <si>
    <t>2.24.</t>
  </si>
  <si>
    <t>ул. Красный Яр (уличное освещение)</t>
  </si>
  <si>
    <t>Нефтеразведчиков  (уличное освещение)</t>
  </si>
  <si>
    <t>2.25.</t>
  </si>
  <si>
    <t xml:space="preserve">Территория главного корпуса МБОУ "Майская СОШ" </t>
  </si>
  <si>
    <t xml:space="preserve">Территория начальных классов МБОУ "Майская СОШ" </t>
  </si>
  <si>
    <t>Территория МБДОУ "Майский детский сад"</t>
  </si>
  <si>
    <t>Кондитерский цех, магазин "Деревенька" ИП "Воронова В.С."</t>
  </si>
  <si>
    <t>АБЗ Александровского участка Иркутского филиала ДСИО</t>
  </si>
  <si>
    <t>Кофе "Маяк" ИП "Чередниченко Д.О."</t>
  </si>
  <si>
    <t>Иные</t>
  </si>
  <si>
    <t>иные</t>
  </si>
  <si>
    <t>Стоимость единицы руб.</t>
  </si>
  <si>
    <t>стоимость мероприятия тыс.руб.</t>
  </si>
  <si>
    <t>1.9.</t>
  </si>
  <si>
    <t>Кладбище ул. Октябрьская</t>
  </si>
  <si>
    <t>контейнера</t>
  </si>
  <si>
    <t>вид мероприятия в рамках перечня</t>
  </si>
  <si>
    <t>основной</t>
  </si>
  <si>
    <t xml:space="preserve">Доля освещенности придомовых территорий ИЖС к общей площади территорий  </t>
  </si>
  <si>
    <t xml:space="preserve">Доля освещенности общественной территорий к общей площади территорий  </t>
  </si>
  <si>
    <t>Освещение. Устройство СИП 2*2 по действующим опорам</t>
  </si>
  <si>
    <t>комплект</t>
  </si>
  <si>
    <t xml:space="preserve">Освещение. Устройство фотореле, эл.счетчика </t>
  </si>
  <si>
    <t>Освещение. Установка уличных фонарей с опорами и подводом</t>
  </si>
  <si>
    <t>Металическое ограждение H=1.2 - 1.4 м</t>
  </si>
  <si>
    <t>Ограждение сеткой H=2м</t>
  </si>
  <si>
    <t>м.кв.</t>
  </si>
  <si>
    <t xml:space="preserve">Урны </t>
  </si>
  <si>
    <t>мест</t>
  </si>
  <si>
    <t>Озеленение ель</t>
  </si>
  <si>
    <t>Устройство металического ската и крыши</t>
  </si>
  <si>
    <t xml:space="preserve">Установка уличных энергосберегающих  фонарей </t>
  </si>
  <si>
    <t>1.11.</t>
  </si>
  <si>
    <t>1.10.</t>
  </si>
  <si>
    <t>1.12.</t>
  </si>
  <si>
    <t>1.13.</t>
  </si>
  <si>
    <t>1.14.</t>
  </si>
  <si>
    <t>1.15.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</si>
  <si>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</si>
  <si>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</si>
  <si>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</si>
  <si>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</si>
  <si>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</si>
  <si>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</si>
  <si>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</si>
  <si>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</si>
  <si>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</si>
  <si>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1.16.</t>
  </si>
  <si>
    <t>скамейки</t>
  </si>
  <si>
    <t>детские игровые элементы</t>
  </si>
  <si>
    <t>спортивные элементы</t>
  </si>
  <si>
    <t>29 д</t>
  </si>
  <si>
    <t>Магазин "Эконом + " ИП "Марчукова Ю.М."</t>
  </si>
  <si>
    <t>Магазин "Татьяна" ИП "Катунцева Е.А."</t>
  </si>
  <si>
    <t>Магазин "Престиж" ИП "Ковалевская О.В.."</t>
  </si>
  <si>
    <t>Магазин "Майский" ИП "Иванов А.А."</t>
  </si>
  <si>
    <t>Производственная база ООО "Компания Госстрой"</t>
  </si>
  <si>
    <t>Арестплощадка ИП "Скворцов С. А."</t>
  </si>
  <si>
    <t>23А</t>
  </si>
  <si>
    <t>Производственная база КФХ "Марчукова Ю.М."</t>
  </si>
  <si>
    <t>23В-1, 23В-2</t>
  </si>
  <si>
    <t>Производственная база КФХ "Вергун Вадим Г"</t>
  </si>
  <si>
    <t>Производственная база КФХ "Вергун Владимир Г."</t>
  </si>
  <si>
    <t>Освещение фонарь</t>
  </si>
  <si>
    <t>Торговый</t>
  </si>
  <si>
    <t>Парковка  автомобилей</t>
  </si>
  <si>
    <t>5-2А</t>
  </si>
  <si>
    <t>6Б2</t>
  </si>
  <si>
    <t>6Б1</t>
  </si>
  <si>
    <t>1Б2</t>
  </si>
  <si>
    <t>1Б</t>
  </si>
  <si>
    <t>2А</t>
  </si>
  <si>
    <t>18А</t>
  </si>
  <si>
    <t>6А</t>
  </si>
  <si>
    <t>20А</t>
  </si>
  <si>
    <t>1Г</t>
  </si>
  <si>
    <t>147 км дороги Иркутск -усть уда</t>
  </si>
  <si>
    <t xml:space="preserve">500м на ю-в от с. Майск, за АБЗ </t>
  </si>
  <si>
    <t>1А</t>
  </si>
  <si>
    <t>отделение Майское Боханского почтампа</t>
  </si>
  <si>
    <t xml:space="preserve"> Наименование объекта (индивидуальный дом, многоквартирный дом, общежитие</t>
  </si>
  <si>
    <t>год постройки</t>
  </si>
  <si>
    <t>индивидуальный дом</t>
  </si>
  <si>
    <t>двухквартирный дом</t>
  </si>
  <si>
    <t>39-1</t>
  </si>
  <si>
    <t>39-2</t>
  </si>
  <si>
    <t>45-1</t>
  </si>
  <si>
    <t>45-2</t>
  </si>
  <si>
    <t>51-1</t>
  </si>
  <si>
    <t>51-2</t>
  </si>
  <si>
    <t>55-1</t>
  </si>
  <si>
    <t>55-2</t>
  </si>
  <si>
    <t>майская</t>
  </si>
  <si>
    <t>пер.Мухтарова</t>
  </si>
  <si>
    <t>5-1</t>
  </si>
  <si>
    <t>5-2</t>
  </si>
  <si>
    <t>6-1</t>
  </si>
  <si>
    <t>6-2</t>
  </si>
  <si>
    <t>24-1</t>
  </si>
  <si>
    <t>24-2</t>
  </si>
  <si>
    <t>25-1</t>
  </si>
  <si>
    <t>25-2</t>
  </si>
  <si>
    <t>26-1</t>
  </si>
  <si>
    <t>26-2</t>
  </si>
  <si>
    <t>28-1</t>
  </si>
  <si>
    <t>28-2</t>
  </si>
  <si>
    <t>32</t>
  </si>
  <si>
    <t>1-1</t>
  </si>
  <si>
    <t>1-2</t>
  </si>
  <si>
    <t>3-1</t>
  </si>
  <si>
    <t>3-2</t>
  </si>
  <si>
    <t>6</t>
  </si>
  <si>
    <t>7-1</t>
  </si>
  <si>
    <t>7-2</t>
  </si>
  <si>
    <t>9-1</t>
  </si>
  <si>
    <t>9-2</t>
  </si>
  <si>
    <t xml:space="preserve">Октябрьская </t>
  </si>
  <si>
    <t>12 А</t>
  </si>
  <si>
    <t>4-1</t>
  </si>
  <si>
    <t>4-2</t>
  </si>
  <si>
    <t>ул. Новая</t>
  </si>
  <si>
    <t>2-1</t>
  </si>
  <si>
    <t>2-2</t>
  </si>
  <si>
    <t>8-1</t>
  </si>
  <si>
    <t>8-2</t>
  </si>
  <si>
    <t>10-1</t>
  </si>
  <si>
    <t>10-2</t>
  </si>
  <si>
    <t>11-1</t>
  </si>
  <si>
    <t>11-2</t>
  </si>
  <si>
    <t>12-1</t>
  </si>
  <si>
    <t>12-2</t>
  </si>
  <si>
    <t>13-1</t>
  </si>
  <si>
    <t>13-2</t>
  </si>
  <si>
    <t>14-1</t>
  </si>
  <si>
    <t>14-2</t>
  </si>
  <si>
    <t>15-1</t>
  </si>
  <si>
    <t>15-2</t>
  </si>
  <si>
    <t>16-1</t>
  </si>
  <si>
    <t>16-2</t>
  </si>
  <si>
    <t>пер. Торговый</t>
  </si>
  <si>
    <t>ул.Колхозная</t>
  </si>
  <si>
    <t>2</t>
  </si>
  <si>
    <t>4</t>
  </si>
  <si>
    <t>17-1</t>
  </si>
  <si>
    <t>17-2</t>
  </si>
  <si>
    <t>5-3</t>
  </si>
  <si>
    <t>12</t>
  </si>
  <si>
    <t>19А</t>
  </si>
  <si>
    <t>23-1</t>
  </si>
  <si>
    <t>23-2</t>
  </si>
  <si>
    <t>1А-1</t>
  </si>
  <si>
    <t>1А-2</t>
  </si>
  <si>
    <t>2А-1</t>
  </si>
  <si>
    <t>2А-2</t>
  </si>
  <si>
    <t>Адрес обюъектов недвижимости ФЛ</t>
  </si>
  <si>
    <t>2 Б</t>
  </si>
  <si>
    <t xml:space="preserve">Освещение. Устройство фотореле, эл.счетчика,зажимы </t>
  </si>
  <si>
    <t>Освещение. Устройство фотореле, эл.счетчика ,зажимы</t>
  </si>
  <si>
    <t>установка контейнеров</t>
  </si>
  <si>
    <t>Стенд</t>
  </si>
  <si>
    <t>Установка скейт горок рамп</t>
  </si>
  <si>
    <t>Опоры железобетонные</t>
  </si>
  <si>
    <t>м.</t>
  </si>
  <si>
    <t>4.</t>
  </si>
  <si>
    <r>
      <t xml:space="preserve">                                                                   Приложение № 4                     к муниципальной программе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Формирование современной городской среды в с.Майск на 2018 - 2022 годы», утвержденной постановлением администрацииот 28.11.2017 №150</t>
    </r>
  </si>
  <si>
    <t>км</t>
  </si>
  <si>
    <t>количество  земельных участков, выделенных для  размещения ИЖС</t>
  </si>
  <si>
    <t xml:space="preserve">количество и площадь индивидуальных жилых домов </t>
  </si>
  <si>
    <t>км.м</t>
  </si>
  <si>
    <t>Доля общественных территорий улиц в общих общественных территориях</t>
  </si>
  <si>
    <t>% от количества</t>
  </si>
  <si>
    <t>% от площади</t>
  </si>
  <si>
    <t>3.5.</t>
  </si>
  <si>
    <t>Итого</t>
  </si>
  <si>
    <t>Доля других общественных территорий  в общих общественных территориях</t>
  </si>
  <si>
    <t>Общая площадь  территории, кв.м.</t>
  </si>
  <si>
    <t>итого</t>
  </si>
  <si>
    <t>количество индивидуальных жилых домов и общая площадь земельных участков предназначенных для их размещения</t>
  </si>
  <si>
    <t>площадь дома кв.м.</t>
  </si>
  <si>
    <t>площаль земельного участка</t>
  </si>
  <si>
    <t xml:space="preserve">количество  и площадь приусадебных земельных участков </t>
  </si>
  <si>
    <t>3.6.</t>
  </si>
  <si>
    <t xml:space="preserve">Доля трудового участия в выполнении минимального перечня работ по благоустройству территорий заинтересованных лиц  </t>
  </si>
  <si>
    <t>Ресурсное обеспечение муниципальной программы «Формирование современной городской среды в с.Майск на 2018 - 2022 годы»</t>
  </si>
  <si>
    <t xml:space="preserve">Ресурсное обеспечение реализации Государственной программы (муниципальной) на 2017 год </t>
  </si>
  <si>
    <t>Наименование</t>
  </si>
  <si>
    <t xml:space="preserve">Ответственный исполнитель, соисполнитель, государственный (муниципальный) заказчик-координатор, участник </t>
  </si>
  <si>
    <t>Источник финансирования</t>
  </si>
  <si>
    <t>Код бюджетной классификации</t>
  </si>
  <si>
    <t xml:space="preserve">Объемы бюджетных ассигнований (тыс. рублей) </t>
  </si>
  <si>
    <t>ГРБС</t>
  </si>
  <si>
    <t xml:space="preserve">Рз  </t>
  </si>
  <si>
    <t>Пр</t>
  </si>
  <si>
    <t>ЦСР</t>
  </si>
  <si>
    <t>ВР</t>
  </si>
  <si>
    <t>Государственная программа (муниципальная программа) (наименование)</t>
  </si>
  <si>
    <t>всего в том числе:</t>
  </si>
  <si>
    <t>(наименование ответственного исполнителя)</t>
  </si>
  <si>
    <t>(наименование соисполнителя)</t>
  </si>
  <si>
    <t>(наименование государственного (муниципального) заказчика-координатора)</t>
  </si>
  <si>
    <t>(наименование участника)</t>
  </si>
  <si>
    <t>Парковка</t>
  </si>
  <si>
    <t>Таблица №1 к муниципальной программе «Формирование современной городской среды на территории муниципального образования «Майск» на 2018 -2024 годы».</t>
  </si>
  <si>
    <t>Приложение №2 к муниципальной программе «Формирование современной городской среды на территории муниципального образования «Майск» на 2018 -2024 годы».</t>
  </si>
  <si>
    <t>о показателях (индикаторах) муниципальной программы «Формирование современной городской среды на территории муниципального образования «Майск» на 2018 -2024 годы».</t>
  </si>
  <si>
    <t>Приложение №1 к муниципальной программе «Формирование современной городской среды на территории муниципального образования «Майск» на 2018 -2024годы». (в ред от 29.03.2019г)</t>
  </si>
  <si>
    <t>Приложение №1 к постановлению администрации МО "Майск" от 18.02.2019г. №28</t>
  </si>
  <si>
    <t>Адресный перечень территорий (объектов), нуждающихся в благоустройстве и подлежащих благоустройству в 2018-2024 годах</t>
  </si>
  <si>
    <t>Раздел 2. Адресный перечень общественных территорий, нуждающихся в благоустройстве и подлежащих благоустройству в 2018 -2024 годах</t>
  </si>
  <si>
    <t>Раздел 1. Адресный перечень дворовых территорий, нуждающихся в благоустройстве и подлежащих благоустройству в 2018 -2024 годах</t>
  </si>
  <si>
    <t>Раздел 3. Адресный перечень,объектов недвижимого (включая объекты незавершенного строительства) имущества и земельных участков, находящихся в собственности (пользований)  нуждающихся в благоустройстве и подлежащих благоустройству в 2018 -2024 годах</t>
  </si>
  <si>
    <t>Раздел 4. Адресный перечень,ИЖС нуждающихся в благоустройстве и подлежащих благоустройству в 2018 -2024 годах</t>
  </si>
  <si>
    <t>Приложение №3 к муниципальной программе «Формирование современной городской среды на территории муниципального образования «Майск» на 2018 -2024 годы».</t>
  </si>
  <si>
    <r>
      <t xml:space="preserve">реализуемых в составе </t>
    </r>
    <r>
      <rPr>
        <b/>
        <sz val="14"/>
        <color rgb="FF000000"/>
        <rFont val="Times New Roman"/>
        <family val="1"/>
        <charset val="204"/>
      </rPr>
      <t xml:space="preserve">муниципальной программы </t>
    </r>
    <r>
      <rPr>
        <b/>
        <sz val="14"/>
        <color theme="1"/>
        <rFont val="Times New Roman"/>
        <family val="1"/>
        <charset val="204"/>
      </rPr>
      <t>«Формирование современной городской среды на территории муниципального образования «Майск» на 2018 -2024 годы» мероприятий</t>
    </r>
  </si>
  <si>
    <t>Задача 4.   Повышение уровня благоустройства ИЖС нуждающихся в благоустройстве и подлежащих благоустройству в 2018 -2024 годах</t>
  </si>
  <si>
    <t xml:space="preserve">Задача 3.   Повышение уровня благоустройства объектов недвижимого (включая объекты незавершенного строительства) имущества и земельных участков, находящихся в собственности (пользований)  нуждающихся в благоустройстве и подлежащих благоустройству в 2018 -2024 </t>
  </si>
  <si>
    <t>Приложение №2 к постановлению администрации МО "Майск" от 18.02.2019г. №28</t>
  </si>
  <si>
    <t>Муниципальная программа «Формирование современной городской среды в с.Майск на 2018 - 2024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</si>
</sst>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  <xf numFmtId="0" fontId="0" fillId="0" borderId="0" xfId="0" applyAlignment="1"/>
    <xf numFmtId="0" fontId="0" fillId="0" borderId="0" xfId="0" applyFill="1"/>
    <xf numFmtId="0" fontId="1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2" fontId="4" fillId="0" borderId="1" xfId="1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2" fontId="4" fillId="3" borderId="1" xfId="1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2" fontId="6" fillId="4" borderId="1" xfId="1" applyNumberFormat="1" applyFont="1" applyFill="1" applyBorder="1" applyAlignment="1">
      <alignment horizontal="center" vertical="top" wrapText="1"/>
    </xf>
    <xf numFmtId="165" fontId="6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1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2" fontId="6" fillId="6" borderId="1" xfId="1" applyNumberFormat="1" applyFont="1" applyFill="1" applyBorder="1" applyAlignment="1">
      <alignment horizontal="center" vertical="top" wrapText="1"/>
    </xf>
    <xf numFmtId="165" fontId="6" fillId="6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2" fontId="6" fillId="5" borderId="1" xfId="1" applyNumberFormat="1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/>
    <xf numFmtId="0" fontId="17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/>
    <xf numFmtId="0" fontId="16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7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/>
    <xf numFmtId="2" fontId="21" fillId="0" borderId="1" xfId="0" applyNumberFormat="1" applyFont="1" applyBorder="1"/>
    <xf numFmtId="2" fontId="21" fillId="0" borderId="1" xfId="0" applyNumberFormat="1" applyFont="1" applyFill="1" applyBorder="1"/>
    <xf numFmtId="49" fontId="21" fillId="0" borderId="1" xfId="0" applyNumberFormat="1" applyFont="1" applyBorder="1" applyAlignment="1">
      <alignment horizontal="center" vertical="top"/>
    </xf>
    <xf numFmtId="0" fontId="21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2" fontId="4" fillId="0" borderId="1" xfId="0" applyNumberFormat="1" applyFont="1" applyBorder="1"/>
    <xf numFmtId="2" fontId="21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0" fillId="0" borderId="1" xfId="0" applyNumberFormat="1" applyBorder="1"/>
    <xf numFmtId="0" fontId="5" fillId="7" borderId="6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vertical="center" wrapText="1"/>
    </xf>
    <xf numFmtId="2" fontId="0" fillId="0" borderId="1" xfId="0" applyNumberFormat="1" applyBorder="1"/>
    <xf numFmtId="0" fontId="0" fillId="0" borderId="1" xfId="0" applyFill="1" applyBorder="1"/>
    <xf numFmtId="0" fontId="11" fillId="7" borderId="1" xfId="0" applyFont="1" applyFill="1" applyBorder="1" applyAlignment="1">
      <alignment horizontal="center" vertical="center" wrapText="1"/>
    </xf>
    <xf numFmtId="0" fontId="23" fillId="0" borderId="1" xfId="0" applyFont="1" applyBorder="1"/>
    <xf numFmtId="165" fontId="23" fillId="0" borderId="1" xfId="0" applyNumberFormat="1" applyFont="1" applyBorder="1"/>
    <xf numFmtId="0" fontId="25" fillId="7" borderId="1" xfId="0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1" xfId="0" applyBorder="1" applyAlignment="1">
      <alignment vertical="top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11" fillId="7" borderId="4" xfId="0" applyFont="1" applyFill="1" applyBorder="1" applyAlignment="1">
      <alignment horizontal="left" vertical="center" wrapText="1"/>
    </xf>
    <xf numFmtId="165" fontId="23" fillId="0" borderId="1" xfId="0" applyNumberFormat="1" applyFont="1" applyBorder="1" applyAlignment="1">
      <alignment vertical="top"/>
    </xf>
    <xf numFmtId="0" fontId="12" fillId="0" borderId="0" xfId="0" applyFont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top" wrapText="1"/>
    </xf>
    <xf numFmtId="165" fontId="0" fillId="0" borderId="1" xfId="0" applyNumberFormat="1" applyFill="1" applyBorder="1"/>
    <xf numFmtId="165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justify" vertical="top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9" fontId="5" fillId="7" borderId="2" xfId="2" applyFont="1" applyFill="1" applyBorder="1" applyAlignment="1">
      <alignment horizontal="center" vertical="center" wrapText="1"/>
    </xf>
    <xf numFmtId="9" fontId="5" fillId="7" borderId="4" xfId="2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6" fontId="4" fillId="3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top" wrapText="1"/>
    </xf>
    <xf numFmtId="0" fontId="6" fillId="4" borderId="3" xfId="0" applyNumberFormat="1" applyFont="1" applyFill="1" applyBorder="1" applyAlignment="1">
      <alignment horizontal="center" vertical="top" wrapText="1"/>
    </xf>
    <xf numFmtId="0" fontId="6" fillId="4" borderId="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2" xfId="0" applyBorder="1" applyAlignment="1">
      <alignment wrapText="1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2"/>
  <sheetViews>
    <sheetView topLeftCell="A47" zoomScaleNormal="100" workbookViewId="0">
      <selection activeCell="C1" sqref="C1:H1"/>
    </sheetView>
  </sheetViews>
  <sheetFormatPr defaultRowHeight="15" x14ac:dyDescent="0.25"/>
  <cols>
    <col min="1" max="1" width="4" style="55" customWidth="1"/>
    <col min="2" max="2" width="41.28515625" customWidth="1"/>
    <col min="4" max="4" width="0" hidden="1" customWidth="1"/>
    <col min="5" max="5" width="9.140625" customWidth="1"/>
    <col min="6" max="6" width="8.5703125" customWidth="1"/>
    <col min="7" max="7" width="10" customWidth="1"/>
    <col min="8" max="8" width="7" hidden="1" customWidth="1"/>
    <col min="9" max="9" width="7.28515625" hidden="1" customWidth="1"/>
    <col min="10" max="10" width="6.7109375" hidden="1" customWidth="1"/>
    <col min="11" max="11" width="7.28515625" hidden="1" customWidth="1"/>
    <col min="12" max="12" width="5.85546875" hidden="1" customWidth="1"/>
    <col min="13" max="13" width="6.28515625" hidden="1" customWidth="1"/>
    <col min="14" max="15" width="0" hidden="1" customWidth="1"/>
    <col min="16" max="16" width="6.5703125" hidden="1" customWidth="1"/>
    <col min="17" max="28" width="0" hidden="1" customWidth="1"/>
  </cols>
  <sheetData>
    <row r="1" spans="1:29" ht="52.5" customHeight="1" x14ac:dyDescent="0.25">
      <c r="C1" s="162" t="s">
        <v>430</v>
      </c>
      <c r="D1" s="162"/>
      <c r="E1" s="162"/>
      <c r="F1" s="162"/>
      <c r="G1" s="162"/>
      <c r="H1" s="162"/>
    </row>
    <row r="2" spans="1:29" ht="35.25" customHeight="1" x14ac:dyDescent="0.25">
      <c r="A2" s="178" t="s">
        <v>87</v>
      </c>
      <c r="B2" s="178"/>
      <c r="C2" s="178"/>
      <c r="D2" s="178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29" ht="32.25" customHeight="1" x14ac:dyDescent="0.25">
      <c r="A3" s="180" t="s">
        <v>80</v>
      </c>
      <c r="B3" s="176" t="s">
        <v>84</v>
      </c>
      <c r="C3" s="176" t="s">
        <v>85</v>
      </c>
      <c r="D3" s="51" t="s">
        <v>86</v>
      </c>
      <c r="E3" s="186" t="s">
        <v>111</v>
      </c>
      <c r="F3" s="186"/>
      <c r="G3" s="186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5"/>
      <c r="AC3" s="35"/>
    </row>
    <row r="4" spans="1:29" ht="24" customHeight="1" x14ac:dyDescent="0.25">
      <c r="A4" s="181"/>
      <c r="B4" s="183"/>
      <c r="C4" s="183"/>
      <c r="D4" s="51"/>
      <c r="E4" s="176" t="s">
        <v>98</v>
      </c>
      <c r="F4" s="176" t="s">
        <v>97</v>
      </c>
      <c r="G4" s="176" t="s">
        <v>55</v>
      </c>
      <c r="H4" s="174" t="s">
        <v>101</v>
      </c>
      <c r="I4" s="175"/>
      <c r="J4" s="184" t="s">
        <v>55</v>
      </c>
      <c r="K4" s="174" t="s">
        <v>102</v>
      </c>
      <c r="L4" s="175"/>
      <c r="M4" s="176" t="s">
        <v>55</v>
      </c>
      <c r="N4" s="174" t="s">
        <v>103</v>
      </c>
      <c r="O4" s="175"/>
      <c r="P4" s="176" t="s">
        <v>55</v>
      </c>
      <c r="Q4" s="174" t="s">
        <v>276</v>
      </c>
      <c r="R4" s="175"/>
      <c r="S4" s="51"/>
      <c r="T4" s="174" t="s">
        <v>277</v>
      </c>
      <c r="U4" s="175"/>
      <c r="V4" s="51"/>
      <c r="W4" s="174" t="s">
        <v>278</v>
      </c>
      <c r="X4" s="175"/>
      <c r="Y4" s="51"/>
      <c r="Z4" s="174"/>
      <c r="AA4" s="175"/>
      <c r="AB4" s="51"/>
    </row>
    <row r="5" spans="1:29" s="54" customFormat="1" ht="29.25" customHeight="1" x14ac:dyDescent="0.25">
      <c r="A5" s="182"/>
      <c r="B5" s="177"/>
      <c r="C5" s="177"/>
      <c r="D5" s="53"/>
      <c r="E5" s="177"/>
      <c r="F5" s="177"/>
      <c r="G5" s="177"/>
      <c r="H5" s="53" t="s">
        <v>99</v>
      </c>
      <c r="I5" s="53" t="s">
        <v>100</v>
      </c>
      <c r="J5" s="185"/>
      <c r="K5" s="53" t="s">
        <v>99</v>
      </c>
      <c r="L5" s="53" t="s">
        <v>100</v>
      </c>
      <c r="M5" s="177"/>
      <c r="N5" s="53" t="s">
        <v>99</v>
      </c>
      <c r="O5" s="53" t="s">
        <v>100</v>
      </c>
      <c r="P5" s="177"/>
      <c r="Q5" s="53" t="s">
        <v>99</v>
      </c>
      <c r="R5" s="53" t="s">
        <v>100</v>
      </c>
      <c r="S5" s="53" t="s">
        <v>55</v>
      </c>
      <c r="T5" s="53" t="s">
        <v>99</v>
      </c>
      <c r="U5" s="53" t="s">
        <v>100</v>
      </c>
      <c r="V5" s="53" t="s">
        <v>55</v>
      </c>
      <c r="W5" s="53" t="s">
        <v>99</v>
      </c>
      <c r="X5" s="53" t="s">
        <v>100</v>
      </c>
      <c r="Y5" s="53" t="s">
        <v>55</v>
      </c>
      <c r="Z5" s="53" t="s">
        <v>99</v>
      </c>
      <c r="AA5" s="53" t="s">
        <v>100</v>
      </c>
      <c r="AB5" s="53" t="s">
        <v>55</v>
      </c>
    </row>
    <row r="6" spans="1:29" ht="21.75" customHeight="1" x14ac:dyDescent="0.25">
      <c r="A6" s="167">
        <v>1</v>
      </c>
      <c r="B6" s="169" t="s">
        <v>82</v>
      </c>
      <c r="C6" s="138" t="s">
        <v>81</v>
      </c>
      <c r="D6" s="139"/>
      <c r="E6" s="139">
        <v>25</v>
      </c>
      <c r="F6" s="139">
        <v>0</v>
      </c>
      <c r="G6" s="139">
        <f>F6/E6*100</f>
        <v>0</v>
      </c>
      <c r="H6" s="39"/>
      <c r="I6" s="39"/>
      <c r="J6" s="39" t="e">
        <f>H6/I6*100</f>
        <v>#DIV/0!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9" ht="21.75" customHeight="1" x14ac:dyDescent="0.25">
      <c r="A7" s="168"/>
      <c r="B7" s="169"/>
      <c r="C7" s="138" t="s">
        <v>143</v>
      </c>
      <c r="D7" s="139"/>
      <c r="E7" s="140">
        <f>E13/10000+E17</f>
        <v>33.479299999999995</v>
      </c>
      <c r="F7" s="139">
        <v>0</v>
      </c>
      <c r="G7" s="139">
        <f t="shared" ref="G7:G40" si="0">F7/E7*100</f>
        <v>0</v>
      </c>
      <c r="H7" s="39"/>
      <c r="I7" s="39"/>
      <c r="J7" s="39" t="e">
        <f t="shared" ref="J7:J40" si="1">H7/I7*100</f>
        <v>#DIV/0!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9" ht="21.75" customHeight="1" x14ac:dyDescent="0.25">
      <c r="A8" s="163">
        <v>2</v>
      </c>
      <c r="B8" s="161" t="s">
        <v>93</v>
      </c>
      <c r="C8" s="52" t="s">
        <v>81</v>
      </c>
      <c r="D8" s="39"/>
      <c r="E8" s="39">
        <v>16</v>
      </c>
      <c r="F8" s="39">
        <v>0</v>
      </c>
      <c r="G8" s="39">
        <f t="shared" si="0"/>
        <v>0</v>
      </c>
      <c r="H8" s="39">
        <v>30</v>
      </c>
      <c r="I8" s="39">
        <v>136</v>
      </c>
      <c r="J8" s="39">
        <f t="shared" si="1"/>
        <v>22.058823529411764</v>
      </c>
      <c r="K8" s="39">
        <v>0</v>
      </c>
      <c r="L8" s="39"/>
      <c r="M8" s="39"/>
      <c r="N8" s="39">
        <v>12</v>
      </c>
      <c r="O8" s="39"/>
      <c r="P8" s="39"/>
      <c r="Q8" s="39">
        <v>4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29" ht="21.75" customHeight="1" x14ac:dyDescent="0.25">
      <c r="A9" s="164"/>
      <c r="B9" s="161"/>
      <c r="C9" s="52" t="s">
        <v>143</v>
      </c>
      <c r="D9" s="39"/>
      <c r="E9" s="133">
        <f>(E11+E13)/10000</f>
        <v>38.303800000000003</v>
      </c>
      <c r="F9" s="39">
        <v>0</v>
      </c>
      <c r="G9" s="39">
        <f t="shared" si="0"/>
        <v>0</v>
      </c>
      <c r="H9" s="39"/>
      <c r="I9" s="39"/>
      <c r="J9" s="39" t="e">
        <f t="shared" si="1"/>
        <v>#DIV/0!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29" ht="21.75" customHeight="1" x14ac:dyDescent="0.25">
      <c r="A10" s="163" t="s">
        <v>15</v>
      </c>
      <c r="B10" s="161" t="s">
        <v>89</v>
      </c>
      <c r="C10" s="52" t="s">
        <v>393</v>
      </c>
      <c r="D10" s="39"/>
      <c r="E10" s="137">
        <v>16.3</v>
      </c>
      <c r="F10" s="39">
        <v>0</v>
      </c>
      <c r="G10" s="39">
        <f t="shared" si="0"/>
        <v>0</v>
      </c>
      <c r="H10" s="39"/>
      <c r="I10" s="39"/>
      <c r="J10" s="39" t="e">
        <f t="shared" si="1"/>
        <v>#DIV/0!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29" ht="21.75" customHeight="1" x14ac:dyDescent="0.25">
      <c r="A11" s="164"/>
      <c r="B11" s="161"/>
      <c r="C11" s="52" t="s">
        <v>396</v>
      </c>
      <c r="D11" s="39"/>
      <c r="E11" s="39">
        <v>184206</v>
      </c>
      <c r="F11" s="39">
        <v>0</v>
      </c>
      <c r="G11" s="39">
        <f t="shared" si="0"/>
        <v>0</v>
      </c>
      <c r="H11" s="39"/>
      <c r="I11" s="39"/>
      <c r="J11" s="39" t="e">
        <f t="shared" si="1"/>
        <v>#DIV/0!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29" ht="21.75" customHeight="1" x14ac:dyDescent="0.25">
      <c r="A12" s="167" t="s">
        <v>16</v>
      </c>
      <c r="B12" s="169" t="s">
        <v>94</v>
      </c>
      <c r="C12" s="138" t="s">
        <v>81</v>
      </c>
      <c r="D12" s="139"/>
      <c r="E12" s="139">
        <v>16</v>
      </c>
      <c r="F12" s="139">
        <v>0</v>
      </c>
      <c r="G12" s="139">
        <f t="shared" si="0"/>
        <v>0</v>
      </c>
      <c r="H12" s="39"/>
      <c r="I12" s="39"/>
      <c r="J12" s="39" t="e">
        <f t="shared" si="1"/>
        <v>#DIV/0!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29" ht="21.75" customHeight="1" x14ac:dyDescent="0.25">
      <c r="A13" s="168"/>
      <c r="B13" s="169"/>
      <c r="C13" s="138" t="s">
        <v>83</v>
      </c>
      <c r="D13" s="139"/>
      <c r="E13" s="139">
        <v>198832</v>
      </c>
      <c r="F13" s="139">
        <v>0</v>
      </c>
      <c r="G13" s="139">
        <f t="shared" si="0"/>
        <v>0</v>
      </c>
      <c r="H13" s="39"/>
      <c r="I13" s="39"/>
      <c r="J13" s="39" t="e">
        <f t="shared" si="1"/>
        <v>#DIV/0!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:29" s="142" customFormat="1" ht="32.25" customHeight="1" x14ac:dyDescent="0.25">
      <c r="A14" s="170" t="s">
        <v>21</v>
      </c>
      <c r="B14" s="172" t="s">
        <v>397</v>
      </c>
      <c r="C14" s="141" t="s">
        <v>398</v>
      </c>
      <c r="D14" s="139"/>
      <c r="E14" s="139">
        <f>E12/E6*100</f>
        <v>64</v>
      </c>
      <c r="F14" s="139">
        <v>5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</row>
    <row r="15" spans="1:29" s="142" customFormat="1" ht="32.25" customHeight="1" x14ac:dyDescent="0.25">
      <c r="A15" s="171"/>
      <c r="B15" s="173"/>
      <c r="C15" s="141" t="s">
        <v>399</v>
      </c>
      <c r="D15" s="139"/>
      <c r="E15" s="140">
        <f>E13/10000/E7*100</f>
        <v>59.389533233968464</v>
      </c>
      <c r="F15" s="140">
        <v>4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29" ht="17.25" customHeight="1" x14ac:dyDescent="0.25">
      <c r="A16" s="167">
        <v>3</v>
      </c>
      <c r="B16" s="169" t="s">
        <v>95</v>
      </c>
      <c r="C16" s="138" t="s">
        <v>81</v>
      </c>
      <c r="D16" s="139"/>
      <c r="E16" s="139">
        <v>9</v>
      </c>
      <c r="F16" s="139">
        <v>0</v>
      </c>
      <c r="G16" s="139">
        <f t="shared" si="0"/>
        <v>0</v>
      </c>
      <c r="H16" s="39"/>
      <c r="I16" s="39"/>
      <c r="J16" s="39" t="e">
        <f t="shared" si="1"/>
        <v>#DIV/0!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:28" ht="17.25" customHeight="1" x14ac:dyDescent="0.25">
      <c r="A17" s="168"/>
      <c r="B17" s="169"/>
      <c r="C17" s="138" t="s">
        <v>143</v>
      </c>
      <c r="D17" s="139"/>
      <c r="E17" s="140">
        <f>(E19+E21+E23+E25)/10000</f>
        <v>13.5961</v>
      </c>
      <c r="F17" s="139">
        <v>0</v>
      </c>
      <c r="G17" s="139">
        <f t="shared" si="0"/>
        <v>0</v>
      </c>
      <c r="H17" s="39"/>
      <c r="I17" s="39"/>
      <c r="J17" s="39" t="e">
        <f t="shared" si="1"/>
        <v>#DIV/0!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:28" ht="17.25" customHeight="1" x14ac:dyDescent="0.25">
      <c r="A18" s="163" t="s">
        <v>48</v>
      </c>
      <c r="B18" s="161" t="s">
        <v>90</v>
      </c>
      <c r="C18" s="52" t="s">
        <v>81</v>
      </c>
      <c r="D18" s="39"/>
      <c r="E18" s="39">
        <v>2</v>
      </c>
      <c r="F18" s="39">
        <v>0</v>
      </c>
      <c r="G18" s="39">
        <f t="shared" si="0"/>
        <v>0</v>
      </c>
      <c r="H18" s="39"/>
      <c r="I18" s="39"/>
      <c r="J18" s="39" t="e">
        <f t="shared" si="1"/>
        <v>#DIV/0!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ht="17.25" customHeight="1" x14ac:dyDescent="0.25">
      <c r="A19" s="164"/>
      <c r="B19" s="161"/>
      <c r="C19" s="52" t="s">
        <v>83</v>
      </c>
      <c r="D19" s="39"/>
      <c r="E19" s="39">
        <v>10458</v>
      </c>
      <c r="F19" s="39">
        <v>0</v>
      </c>
      <c r="G19" s="39">
        <f t="shared" si="0"/>
        <v>0</v>
      </c>
      <c r="H19" s="39"/>
      <c r="I19" s="39"/>
      <c r="J19" s="39" t="e">
        <f t="shared" si="1"/>
        <v>#DIV/0!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28" ht="17.25" customHeight="1" x14ac:dyDescent="0.25">
      <c r="A20" s="163" t="s">
        <v>49</v>
      </c>
      <c r="B20" s="161" t="s">
        <v>91</v>
      </c>
      <c r="C20" s="52" t="s">
        <v>81</v>
      </c>
      <c r="D20" s="39"/>
      <c r="E20" s="39">
        <v>1</v>
      </c>
      <c r="F20" s="39">
        <v>0</v>
      </c>
      <c r="G20" s="39">
        <f t="shared" si="0"/>
        <v>0</v>
      </c>
      <c r="H20" s="39"/>
      <c r="I20" s="39"/>
      <c r="J20" s="39" t="e">
        <f t="shared" si="1"/>
        <v>#DIV/0!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8" ht="17.25" customHeight="1" x14ac:dyDescent="0.25">
      <c r="A21" s="164"/>
      <c r="B21" s="161"/>
      <c r="C21" s="52" t="s">
        <v>83</v>
      </c>
      <c r="D21" s="39"/>
      <c r="E21" s="39">
        <v>118544</v>
      </c>
      <c r="F21" s="39">
        <v>0</v>
      </c>
      <c r="G21" s="39">
        <f t="shared" si="0"/>
        <v>0</v>
      </c>
      <c r="H21" s="39"/>
      <c r="I21" s="39"/>
      <c r="J21" s="39" t="e">
        <f t="shared" si="1"/>
        <v>#DIV/0!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ht="17.25" customHeight="1" x14ac:dyDescent="0.25">
      <c r="A22" s="163" t="s">
        <v>50</v>
      </c>
      <c r="B22" s="161" t="s">
        <v>92</v>
      </c>
      <c r="C22" s="52" t="s">
        <v>81</v>
      </c>
      <c r="D22" s="39"/>
      <c r="E22" s="39">
        <v>5</v>
      </c>
      <c r="F22" s="39">
        <v>0</v>
      </c>
      <c r="G22" s="39">
        <f t="shared" si="0"/>
        <v>0</v>
      </c>
      <c r="H22" s="39"/>
      <c r="I22" s="39"/>
      <c r="J22" s="39" t="e">
        <f t="shared" si="1"/>
        <v>#DIV/0!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ht="17.25" customHeight="1" x14ac:dyDescent="0.25">
      <c r="A23" s="164"/>
      <c r="B23" s="161"/>
      <c r="C23" s="52" t="s">
        <v>83</v>
      </c>
      <c r="D23" s="39"/>
      <c r="E23" s="39">
        <v>3938</v>
      </c>
      <c r="F23" s="39">
        <v>0</v>
      </c>
      <c r="G23" s="39">
        <f t="shared" si="0"/>
        <v>0</v>
      </c>
      <c r="H23" s="39"/>
      <c r="I23" s="39"/>
      <c r="J23" s="39" t="e">
        <f t="shared" si="1"/>
        <v>#DIV/0!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ht="16.5" customHeight="1" x14ac:dyDescent="0.25">
      <c r="A24" s="163" t="s">
        <v>51</v>
      </c>
      <c r="B24" s="161" t="s">
        <v>96</v>
      </c>
      <c r="C24" s="52" t="s">
        <v>81</v>
      </c>
      <c r="D24" s="39"/>
      <c r="E24" s="39">
        <v>2</v>
      </c>
      <c r="F24" s="39">
        <v>0</v>
      </c>
      <c r="G24" s="39">
        <f t="shared" si="0"/>
        <v>0</v>
      </c>
      <c r="H24" s="39"/>
      <c r="I24" s="39"/>
      <c r="J24" s="39" t="e">
        <f t="shared" si="1"/>
        <v>#DIV/0!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ht="16.5" customHeight="1" x14ac:dyDescent="0.25">
      <c r="A25" s="164"/>
      <c r="B25" s="161"/>
      <c r="C25" s="52" t="s">
        <v>83</v>
      </c>
      <c r="D25" s="39"/>
      <c r="E25" s="39">
        <v>3021</v>
      </c>
      <c r="F25" s="39">
        <v>0</v>
      </c>
      <c r="G25" s="39">
        <f t="shared" si="0"/>
        <v>0</v>
      </c>
      <c r="H25" s="39"/>
      <c r="I25" s="39"/>
      <c r="J25" s="39" t="e">
        <f t="shared" si="1"/>
        <v>#DIV/0!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s="142" customFormat="1" ht="21" customHeight="1" x14ac:dyDescent="0.25">
      <c r="A26" s="170" t="s">
        <v>400</v>
      </c>
      <c r="B26" s="172" t="s">
        <v>402</v>
      </c>
      <c r="C26" s="141" t="s">
        <v>398</v>
      </c>
      <c r="D26" s="139"/>
      <c r="E26" s="140">
        <f>E16/E6*100</f>
        <v>36</v>
      </c>
      <c r="F26" s="140">
        <v>0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</row>
    <row r="27" spans="1:28" s="142" customFormat="1" ht="24" customHeight="1" x14ac:dyDescent="0.25">
      <c r="A27" s="171"/>
      <c r="B27" s="173"/>
      <c r="C27" s="141" t="s">
        <v>399</v>
      </c>
      <c r="D27" s="139"/>
      <c r="E27" s="140">
        <f>E25/10000/E19*100</f>
        <v>2.8886976477337919E-3</v>
      </c>
      <c r="F27" s="140">
        <v>0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</row>
    <row r="28" spans="1:28" s="142" customFormat="1" ht="68.25" customHeight="1" x14ac:dyDescent="0.25">
      <c r="A28" s="146" t="s">
        <v>409</v>
      </c>
      <c r="B28" s="147" t="s">
        <v>410</v>
      </c>
      <c r="C28" s="141" t="s">
        <v>55</v>
      </c>
      <c r="D28" s="139"/>
      <c r="E28" s="140"/>
      <c r="F28" s="148">
        <v>10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</row>
    <row r="29" spans="1:28" ht="30" customHeight="1" x14ac:dyDescent="0.25">
      <c r="A29" s="163">
        <v>4</v>
      </c>
      <c r="B29" s="161" t="s">
        <v>104</v>
      </c>
      <c r="C29" s="52" t="s">
        <v>81</v>
      </c>
      <c r="D29" s="39"/>
      <c r="E29" s="39">
        <v>24</v>
      </c>
      <c r="F29" s="39">
        <v>5</v>
      </c>
      <c r="G29" s="133">
        <f t="shared" si="0"/>
        <v>20.833333333333336</v>
      </c>
      <c r="H29" s="39"/>
      <c r="I29" s="39"/>
      <c r="J29" s="39" t="e">
        <f t="shared" si="1"/>
        <v>#DIV/0!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30" customHeight="1" x14ac:dyDescent="0.25">
      <c r="A30" s="164"/>
      <c r="B30" s="161"/>
      <c r="C30" s="52" t="s">
        <v>143</v>
      </c>
      <c r="D30" s="39"/>
      <c r="E30" s="133">
        <v>21.6</v>
      </c>
      <c r="F30" s="39">
        <v>3.9</v>
      </c>
      <c r="G30" s="133">
        <f t="shared" si="0"/>
        <v>18.055555555555554</v>
      </c>
      <c r="H30" s="39"/>
      <c r="I30" s="39"/>
      <c r="J30" s="39" t="e">
        <f t="shared" si="1"/>
        <v>#DIV/0!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ht="25.5" hidden="1" customHeight="1" x14ac:dyDescent="0.25">
      <c r="A31" s="163" t="s">
        <v>105</v>
      </c>
      <c r="B31" s="165" t="s">
        <v>107</v>
      </c>
      <c r="C31" s="52" t="s">
        <v>81</v>
      </c>
      <c r="D31" s="39"/>
      <c r="E31" s="39"/>
      <c r="F31" s="39">
        <v>0</v>
      </c>
      <c r="G31" s="133" t="e">
        <f t="shared" si="0"/>
        <v>#DIV/0!</v>
      </c>
      <c r="H31" s="39"/>
      <c r="I31" s="39"/>
      <c r="J31" s="39" t="e">
        <f t="shared" si="1"/>
        <v>#DIV/0!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ht="25.5" hidden="1" customHeight="1" x14ac:dyDescent="0.25">
      <c r="A32" s="164"/>
      <c r="B32" s="166"/>
      <c r="C32" s="52" t="s">
        <v>83</v>
      </c>
      <c r="D32" s="39"/>
      <c r="E32" s="39"/>
      <c r="F32" s="39">
        <v>0</v>
      </c>
      <c r="G32" s="133" t="e">
        <f t="shared" si="0"/>
        <v>#DIV/0!</v>
      </c>
      <c r="H32" s="39"/>
      <c r="I32" s="39"/>
      <c r="J32" s="39" t="e">
        <f t="shared" si="1"/>
        <v>#DIV/0!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ht="24" hidden="1" customHeight="1" x14ac:dyDescent="0.25">
      <c r="A33" s="163" t="s">
        <v>106</v>
      </c>
      <c r="B33" s="165" t="s">
        <v>108</v>
      </c>
      <c r="C33" s="52" t="s">
        <v>81</v>
      </c>
      <c r="D33" s="39"/>
      <c r="E33" s="39"/>
      <c r="F33" s="39">
        <v>0</v>
      </c>
      <c r="G33" s="133" t="e">
        <f t="shared" si="0"/>
        <v>#DIV/0!</v>
      </c>
      <c r="H33" s="39"/>
      <c r="I33" s="39"/>
      <c r="J33" s="39" t="e">
        <f t="shared" si="1"/>
        <v>#DIV/0!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ht="24" hidden="1" customHeight="1" x14ac:dyDescent="0.25">
      <c r="A34" s="164"/>
      <c r="B34" s="166"/>
      <c r="C34" s="52" t="s">
        <v>83</v>
      </c>
      <c r="D34" s="39"/>
      <c r="E34" s="39"/>
      <c r="F34" s="39">
        <v>0</v>
      </c>
      <c r="G34" s="133" t="e">
        <f t="shared" si="0"/>
        <v>#DIV/0!</v>
      </c>
      <c r="H34" s="39"/>
      <c r="I34" s="39"/>
      <c r="J34" s="39" t="e">
        <f t="shared" si="1"/>
        <v>#DIV/0!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22.5" customHeight="1" x14ac:dyDescent="0.25">
      <c r="A35" s="159">
        <v>5</v>
      </c>
      <c r="B35" s="161" t="s">
        <v>405</v>
      </c>
      <c r="C35" s="52" t="s">
        <v>81</v>
      </c>
      <c r="D35" s="39"/>
      <c r="E35" s="39">
        <f>E37+E41</f>
        <v>533</v>
      </c>
      <c r="F35" s="39">
        <f>F37+F41</f>
        <v>50</v>
      </c>
      <c r="G35" s="133">
        <f t="shared" si="0"/>
        <v>9.3808630393996246</v>
      </c>
      <c r="H35" s="39"/>
      <c r="I35" s="39"/>
      <c r="J35" s="39" t="e">
        <f t="shared" si="1"/>
        <v>#DIV/0!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ht="39.75" customHeight="1" x14ac:dyDescent="0.25">
      <c r="A36" s="160"/>
      <c r="B36" s="161"/>
      <c r="C36" s="52" t="s">
        <v>143</v>
      </c>
      <c r="D36" s="39"/>
      <c r="E36" s="143">
        <f>E40+E42</f>
        <v>138.6</v>
      </c>
      <c r="F36" s="143">
        <f>F40+F42</f>
        <v>15.5</v>
      </c>
      <c r="G36" s="154">
        <f t="shared" si="0"/>
        <v>11.183261183261184</v>
      </c>
      <c r="H36" s="39"/>
      <c r="I36" s="39"/>
      <c r="J36" s="39" t="e">
        <f t="shared" si="1"/>
        <v>#DIV/0!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ht="22.5" customHeight="1" x14ac:dyDescent="0.25">
      <c r="A37" s="159" t="s">
        <v>109</v>
      </c>
      <c r="B37" s="161" t="s">
        <v>395</v>
      </c>
      <c r="C37" s="52" t="s">
        <v>81</v>
      </c>
      <c r="D37" s="39"/>
      <c r="E37" s="39">
        <v>280</v>
      </c>
      <c r="F37" s="39">
        <v>50</v>
      </c>
      <c r="G37" s="133">
        <f t="shared" si="0"/>
        <v>17.857142857142858</v>
      </c>
      <c r="H37" s="39"/>
      <c r="I37" s="39"/>
      <c r="J37" s="39" t="e">
        <f t="shared" si="1"/>
        <v>#DIV/0!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22.5" customHeight="1" x14ac:dyDescent="0.25">
      <c r="A38" s="160"/>
      <c r="B38" s="161"/>
      <c r="C38" s="52" t="s">
        <v>83</v>
      </c>
      <c r="D38" s="39"/>
      <c r="E38" s="39">
        <v>15999</v>
      </c>
      <c r="F38" s="39">
        <v>2870</v>
      </c>
      <c r="G38" s="133">
        <f t="shared" si="0"/>
        <v>17.938621163822738</v>
      </c>
      <c r="H38" s="39"/>
      <c r="I38" s="39"/>
      <c r="J38" s="39" t="e">
        <f t="shared" si="1"/>
        <v>#DIV/0!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ht="22.5" customHeight="1" x14ac:dyDescent="0.25">
      <c r="A39" s="159" t="s">
        <v>110</v>
      </c>
      <c r="B39" s="161" t="s">
        <v>408</v>
      </c>
      <c r="C39" s="52" t="s">
        <v>81</v>
      </c>
      <c r="D39" s="39"/>
      <c r="E39" s="137">
        <v>280</v>
      </c>
      <c r="F39" s="39">
        <v>50</v>
      </c>
      <c r="G39" s="133">
        <f t="shared" si="0"/>
        <v>17.857142857142858</v>
      </c>
      <c r="H39" s="39"/>
      <c r="I39" s="39"/>
      <c r="J39" s="39" t="e">
        <f t="shared" si="1"/>
        <v>#DIV/0!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ht="22.5" customHeight="1" x14ac:dyDescent="0.25">
      <c r="A40" s="160"/>
      <c r="B40" s="161"/>
      <c r="C40" s="52" t="s">
        <v>143</v>
      </c>
      <c r="D40" s="39"/>
      <c r="E40" s="153">
        <v>87</v>
      </c>
      <c r="F40" s="137">
        <v>15.5</v>
      </c>
      <c r="G40" s="133">
        <f t="shared" si="0"/>
        <v>17.816091954022991</v>
      </c>
      <c r="H40" s="39"/>
      <c r="I40" s="39"/>
      <c r="J40" s="39" t="e">
        <f t="shared" si="1"/>
        <v>#DIV/0!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ht="15.75" x14ac:dyDescent="0.25">
      <c r="A41" s="159" t="s">
        <v>110</v>
      </c>
      <c r="B41" s="161" t="s">
        <v>394</v>
      </c>
      <c r="C41" s="52" t="s">
        <v>81</v>
      </c>
      <c r="D41" s="39"/>
      <c r="E41" s="137">
        <v>253</v>
      </c>
      <c r="F41" s="39">
        <v>0</v>
      </c>
      <c r="G41" s="39">
        <v>0</v>
      </c>
    </row>
    <row r="42" spans="1:28" ht="15.75" x14ac:dyDescent="0.25">
      <c r="A42" s="160"/>
      <c r="B42" s="161"/>
      <c r="C42" s="52" t="s">
        <v>143</v>
      </c>
      <c r="D42" s="39"/>
      <c r="E42" s="137">
        <v>51.6</v>
      </c>
      <c r="F42" s="39">
        <v>0</v>
      </c>
      <c r="G42" s="39">
        <v>0</v>
      </c>
    </row>
  </sheetData>
  <mergeCells count="55">
    <mergeCell ref="B26:B27"/>
    <mergeCell ref="A26:A27"/>
    <mergeCell ref="A41:A42"/>
    <mergeCell ref="B41:B42"/>
    <mergeCell ref="A2:R2"/>
    <mergeCell ref="A3:A5"/>
    <mergeCell ref="B3:B5"/>
    <mergeCell ref="C3:C5"/>
    <mergeCell ref="E4:E5"/>
    <mergeCell ref="F4:F5"/>
    <mergeCell ref="G4:G5"/>
    <mergeCell ref="H4:I4"/>
    <mergeCell ref="J4:J5"/>
    <mergeCell ref="E3:G3"/>
    <mergeCell ref="A10:A11"/>
    <mergeCell ref="B10:B11"/>
    <mergeCell ref="W4:X4"/>
    <mergeCell ref="Z4:AA4"/>
    <mergeCell ref="A6:A7"/>
    <mergeCell ref="B6:B7"/>
    <mergeCell ref="A8:A9"/>
    <mergeCell ref="B8:B9"/>
    <mergeCell ref="K4:L4"/>
    <mergeCell ref="M4:M5"/>
    <mergeCell ref="N4:O4"/>
    <mergeCell ref="P4:P5"/>
    <mergeCell ref="Q4:R4"/>
    <mergeCell ref="T4:U4"/>
    <mergeCell ref="A12:A13"/>
    <mergeCell ref="B12:B13"/>
    <mergeCell ref="A16:A17"/>
    <mergeCell ref="B16:B17"/>
    <mergeCell ref="A14:A15"/>
    <mergeCell ref="B14:B15"/>
    <mergeCell ref="B18:B19"/>
    <mergeCell ref="A20:A21"/>
    <mergeCell ref="B20:B21"/>
    <mergeCell ref="A22:A23"/>
    <mergeCell ref="B22:B23"/>
    <mergeCell ref="A39:A40"/>
    <mergeCell ref="B39:B40"/>
    <mergeCell ref="C1:H1"/>
    <mergeCell ref="A33:A34"/>
    <mergeCell ref="B33:B34"/>
    <mergeCell ref="A35:A36"/>
    <mergeCell ref="B35:B36"/>
    <mergeCell ref="A37:A38"/>
    <mergeCell ref="B37:B38"/>
    <mergeCell ref="A24:A25"/>
    <mergeCell ref="B24:B25"/>
    <mergeCell ref="A29:A30"/>
    <mergeCell ref="B29:B30"/>
    <mergeCell ref="A31:A32"/>
    <mergeCell ref="B31:B32"/>
    <mergeCell ref="A18:A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K353"/>
  <sheetViews>
    <sheetView zoomScale="85" zoomScaleNormal="85" workbookViewId="0">
      <selection activeCell="L11" sqref="L11"/>
    </sheetView>
  </sheetViews>
  <sheetFormatPr defaultRowHeight="15" x14ac:dyDescent="0.25"/>
  <cols>
    <col min="1" max="1" width="6.42578125" style="62" customWidth="1"/>
    <col min="2" max="2" width="30" style="62" customWidth="1"/>
    <col min="3" max="3" width="17.7109375" customWidth="1"/>
    <col min="4" max="4" width="17.5703125" customWidth="1"/>
    <col min="5" max="5" width="9.85546875" customWidth="1"/>
    <col min="6" max="6" width="19.28515625" style="80" customWidth="1"/>
    <col min="7" max="7" width="8" style="35" customWidth="1"/>
    <col min="8" max="8" width="13.140625" customWidth="1"/>
    <col min="9" max="9" width="13.7109375" customWidth="1"/>
    <col min="10" max="10" width="15.140625" customWidth="1"/>
  </cols>
  <sheetData>
    <row r="1" spans="1:11" ht="59.25" customHeight="1" x14ac:dyDescent="0.25">
      <c r="H1" s="193" t="s">
        <v>431</v>
      </c>
      <c r="I1" s="193"/>
      <c r="J1" s="193"/>
    </row>
    <row r="2" spans="1:11" ht="39.75" customHeight="1" x14ac:dyDescent="0.3">
      <c r="A2" s="194" t="s">
        <v>435</v>
      </c>
      <c r="B2" s="194"/>
      <c r="C2" s="194"/>
      <c r="D2" s="194"/>
      <c r="E2" s="194"/>
      <c r="F2" s="194"/>
      <c r="G2" s="194"/>
      <c r="H2" s="194"/>
      <c r="I2" s="194"/>
      <c r="J2" s="194"/>
      <c r="K2" s="57"/>
    </row>
    <row r="3" spans="1:11" ht="18.75" customHeight="1" x14ac:dyDescent="0.3">
      <c r="A3" s="195" t="s">
        <v>128</v>
      </c>
      <c r="B3" s="195"/>
      <c r="C3" s="195"/>
      <c r="D3" s="195"/>
      <c r="E3" s="195"/>
      <c r="F3" s="195"/>
      <c r="G3" s="195"/>
      <c r="H3" s="195"/>
      <c r="I3" s="195"/>
      <c r="J3" s="195"/>
      <c r="K3" s="56"/>
    </row>
    <row r="4" spans="1:11" ht="24" customHeight="1" x14ac:dyDescent="0.3">
      <c r="A4" s="191" t="s">
        <v>437</v>
      </c>
      <c r="B4" s="191"/>
      <c r="C4" s="191"/>
      <c r="D4" s="191"/>
      <c r="E4" s="191"/>
      <c r="F4" s="191"/>
      <c r="G4" s="191"/>
      <c r="H4" s="191"/>
      <c r="I4" s="191"/>
      <c r="J4" s="191"/>
      <c r="K4" s="56"/>
    </row>
    <row r="5" spans="1:11" ht="18.75" customHeight="1" x14ac:dyDescent="0.3">
      <c r="A5" s="187" t="s">
        <v>80</v>
      </c>
      <c r="B5" s="187"/>
      <c r="C5" s="187" t="s">
        <v>113</v>
      </c>
      <c r="D5" s="187"/>
      <c r="E5" s="187"/>
      <c r="F5" s="187"/>
      <c r="G5" s="187"/>
      <c r="H5" s="187" t="s">
        <v>138</v>
      </c>
      <c r="I5" s="187" t="s">
        <v>131</v>
      </c>
      <c r="J5" s="187" t="s">
        <v>114</v>
      </c>
      <c r="K5" s="56"/>
    </row>
    <row r="6" spans="1:11" ht="38.25" customHeight="1" x14ac:dyDescent="0.3">
      <c r="A6" s="187"/>
      <c r="B6" s="187"/>
      <c r="C6" s="63" t="s">
        <v>129</v>
      </c>
      <c r="D6" s="63" t="s">
        <v>130</v>
      </c>
      <c r="E6" s="63" t="s">
        <v>115</v>
      </c>
      <c r="F6" s="72" t="s">
        <v>116</v>
      </c>
      <c r="G6" s="63" t="s">
        <v>117</v>
      </c>
      <c r="H6" s="187"/>
      <c r="I6" s="187"/>
      <c r="J6" s="187"/>
      <c r="K6" s="56"/>
    </row>
    <row r="7" spans="1:11" ht="18.75" customHeight="1" x14ac:dyDescent="0.3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72">
        <v>6</v>
      </c>
      <c r="G7" s="63">
        <v>7</v>
      </c>
      <c r="H7" s="63">
        <v>8</v>
      </c>
      <c r="I7" s="63">
        <v>9</v>
      </c>
      <c r="J7" s="63">
        <v>10</v>
      </c>
      <c r="K7" s="56"/>
    </row>
    <row r="8" spans="1:11" ht="18.75" customHeight="1" x14ac:dyDescent="0.3">
      <c r="A8" s="58">
        <v>1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6"/>
    </row>
    <row r="9" spans="1:11" ht="39.75" customHeight="1" x14ac:dyDescent="0.3">
      <c r="A9" s="191" t="s">
        <v>436</v>
      </c>
      <c r="B9" s="191"/>
      <c r="C9" s="191"/>
      <c r="D9" s="191"/>
      <c r="E9" s="191"/>
      <c r="F9" s="191"/>
      <c r="G9" s="191"/>
      <c r="H9" s="191"/>
      <c r="I9" s="191"/>
      <c r="J9" s="191"/>
      <c r="K9" s="56"/>
    </row>
    <row r="10" spans="1:11" s="61" customFormat="1" ht="19.5" customHeight="1" x14ac:dyDescent="0.25">
      <c r="A10" s="187" t="s">
        <v>80</v>
      </c>
      <c r="B10" s="187"/>
      <c r="C10" s="187" t="s">
        <v>113</v>
      </c>
      <c r="D10" s="187"/>
      <c r="E10" s="187"/>
      <c r="F10" s="187"/>
      <c r="G10" s="187"/>
      <c r="H10" s="187" t="s">
        <v>138</v>
      </c>
      <c r="I10" s="187" t="s">
        <v>131</v>
      </c>
      <c r="J10" s="187" t="s">
        <v>114</v>
      </c>
      <c r="K10" s="60"/>
    </row>
    <row r="11" spans="1:11" s="61" customFormat="1" ht="108" customHeight="1" x14ac:dyDescent="0.25">
      <c r="A11" s="187"/>
      <c r="B11" s="187"/>
      <c r="C11" s="40" t="s">
        <v>129</v>
      </c>
      <c r="D11" s="40" t="s">
        <v>130</v>
      </c>
      <c r="E11" s="40" t="s">
        <v>115</v>
      </c>
      <c r="F11" s="72" t="s">
        <v>116</v>
      </c>
      <c r="G11" s="40" t="s">
        <v>117</v>
      </c>
      <c r="H11" s="187"/>
      <c r="I11" s="187"/>
      <c r="J11" s="187"/>
      <c r="K11" s="60"/>
    </row>
    <row r="12" spans="1:11" s="61" customFormat="1" ht="12.75" customHeight="1" x14ac:dyDescent="0.2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72">
        <v>6</v>
      </c>
      <c r="G12" s="40">
        <v>7</v>
      </c>
      <c r="H12" s="40">
        <v>8</v>
      </c>
      <c r="I12" s="40">
        <v>9</v>
      </c>
      <c r="J12" s="40">
        <v>10</v>
      </c>
      <c r="K12" s="60"/>
    </row>
    <row r="13" spans="1:11" ht="46.5" customHeight="1" x14ac:dyDescent="0.3">
      <c r="A13" s="58">
        <v>1</v>
      </c>
      <c r="B13" s="58" t="s">
        <v>133</v>
      </c>
      <c r="C13" s="58" t="s">
        <v>118</v>
      </c>
      <c r="D13" s="58" t="s">
        <v>112</v>
      </c>
      <c r="E13" s="58" t="s">
        <v>119</v>
      </c>
      <c r="F13" s="58"/>
      <c r="G13" s="43"/>
      <c r="H13" s="58">
        <v>118544</v>
      </c>
      <c r="I13" s="58">
        <v>899</v>
      </c>
      <c r="J13" s="59">
        <v>246.7</v>
      </c>
      <c r="K13" s="56"/>
    </row>
    <row r="14" spans="1:11" ht="50.25" customHeight="1" x14ac:dyDescent="0.3">
      <c r="A14" s="58">
        <v>2</v>
      </c>
      <c r="B14" s="58" t="s">
        <v>132</v>
      </c>
      <c r="C14" s="58" t="s">
        <v>118</v>
      </c>
      <c r="D14" s="58" t="s">
        <v>112</v>
      </c>
      <c r="E14" s="58" t="s">
        <v>119</v>
      </c>
      <c r="F14" s="58" t="s">
        <v>120</v>
      </c>
      <c r="G14" s="43" t="s">
        <v>121</v>
      </c>
      <c r="H14" s="58">
        <v>728</v>
      </c>
      <c r="I14" s="58">
        <v>1100</v>
      </c>
      <c r="J14" s="59">
        <v>1160</v>
      </c>
      <c r="K14" s="56"/>
    </row>
    <row r="15" spans="1:11" ht="50.25" customHeight="1" x14ac:dyDescent="0.3">
      <c r="A15" s="58">
        <v>3</v>
      </c>
      <c r="B15" s="58" t="s">
        <v>134</v>
      </c>
      <c r="C15" s="58" t="s">
        <v>118</v>
      </c>
      <c r="D15" s="58" t="s">
        <v>112</v>
      </c>
      <c r="E15" s="58" t="s">
        <v>119</v>
      </c>
      <c r="F15" s="58" t="s">
        <v>120</v>
      </c>
      <c r="G15" s="43">
        <v>9</v>
      </c>
      <c r="H15" s="58">
        <v>450</v>
      </c>
      <c r="I15" s="58">
        <v>765</v>
      </c>
      <c r="J15" s="59">
        <v>535.4</v>
      </c>
      <c r="K15" s="56"/>
    </row>
    <row r="16" spans="1:11" ht="50.25" customHeight="1" x14ac:dyDescent="0.3">
      <c r="A16" s="58">
        <v>4</v>
      </c>
      <c r="B16" s="58" t="s">
        <v>136</v>
      </c>
      <c r="C16" s="58" t="s">
        <v>118</v>
      </c>
      <c r="D16" s="58" t="s">
        <v>112</v>
      </c>
      <c r="E16" s="58" t="s">
        <v>119</v>
      </c>
      <c r="F16" s="58" t="s">
        <v>120</v>
      </c>
      <c r="G16" s="43">
        <v>9</v>
      </c>
      <c r="H16" s="58">
        <v>713</v>
      </c>
      <c r="I16" s="58">
        <v>765</v>
      </c>
      <c r="J16" s="59">
        <v>234.5</v>
      </c>
      <c r="K16" s="56"/>
    </row>
    <row r="17" spans="1:11" ht="50.25" customHeight="1" x14ac:dyDescent="0.3">
      <c r="A17" s="58">
        <v>5</v>
      </c>
      <c r="B17" s="58" t="s">
        <v>137</v>
      </c>
      <c r="C17" s="58" t="s">
        <v>118</v>
      </c>
      <c r="D17" s="58" t="s">
        <v>112</v>
      </c>
      <c r="E17" s="58" t="s">
        <v>119</v>
      </c>
      <c r="F17" s="58" t="s">
        <v>126</v>
      </c>
      <c r="G17" s="43" t="s">
        <v>127</v>
      </c>
      <c r="H17" s="58">
        <v>1889</v>
      </c>
      <c r="I17" s="58">
        <v>600</v>
      </c>
      <c r="J17" s="59">
        <v>2162.6</v>
      </c>
      <c r="K17" s="56"/>
    </row>
    <row r="18" spans="1:11" ht="48" customHeight="1" x14ac:dyDescent="0.3">
      <c r="A18" s="58">
        <v>6</v>
      </c>
      <c r="B18" s="58" t="s">
        <v>135</v>
      </c>
      <c r="C18" s="58" t="s">
        <v>118</v>
      </c>
      <c r="D18" s="58" t="s">
        <v>112</v>
      </c>
      <c r="E18" s="58" t="s">
        <v>119</v>
      </c>
      <c r="F18" s="58" t="s">
        <v>122</v>
      </c>
      <c r="G18" s="43" t="s">
        <v>123</v>
      </c>
      <c r="H18" s="58">
        <v>2381</v>
      </c>
      <c r="I18" s="58">
        <v>600</v>
      </c>
      <c r="J18" s="59">
        <v>730.8</v>
      </c>
      <c r="K18" s="56"/>
    </row>
    <row r="19" spans="1:11" ht="48" customHeight="1" x14ac:dyDescent="0.3">
      <c r="A19" s="58">
        <v>7</v>
      </c>
      <c r="B19" s="58" t="s">
        <v>135</v>
      </c>
      <c r="C19" s="58" t="s">
        <v>118</v>
      </c>
      <c r="D19" s="58" t="s">
        <v>112</v>
      </c>
      <c r="E19" s="58" t="s">
        <v>119</v>
      </c>
      <c r="F19" s="58" t="s">
        <v>124</v>
      </c>
      <c r="G19" s="43">
        <v>8</v>
      </c>
      <c r="H19" s="58">
        <v>246</v>
      </c>
      <c r="I19" s="58">
        <v>600</v>
      </c>
      <c r="J19" s="59">
        <v>133</v>
      </c>
      <c r="K19" s="56"/>
    </row>
    <row r="20" spans="1:11" ht="54.75" customHeight="1" x14ac:dyDescent="0.3">
      <c r="A20" s="58">
        <v>8</v>
      </c>
      <c r="B20" s="58" t="s">
        <v>135</v>
      </c>
      <c r="C20" s="58" t="s">
        <v>118</v>
      </c>
      <c r="D20" s="58" t="s">
        <v>112</v>
      </c>
      <c r="E20" s="58" t="s">
        <v>119</v>
      </c>
      <c r="F20" s="58" t="s">
        <v>125</v>
      </c>
      <c r="G20" s="43" t="s">
        <v>279</v>
      </c>
      <c r="H20" s="58">
        <v>640</v>
      </c>
      <c r="I20" s="58"/>
      <c r="J20" s="59">
        <v>630.29999999999995</v>
      </c>
      <c r="K20" s="56"/>
    </row>
    <row r="21" spans="1:11" ht="54.75" customHeight="1" x14ac:dyDescent="0.3">
      <c r="A21" s="58">
        <v>9</v>
      </c>
      <c r="B21" s="58" t="s">
        <v>206</v>
      </c>
      <c r="C21" s="58" t="s">
        <v>118</v>
      </c>
      <c r="D21" s="58" t="s">
        <v>112</v>
      </c>
      <c r="E21" s="58" t="s">
        <v>119</v>
      </c>
      <c r="F21" s="58" t="s">
        <v>195</v>
      </c>
      <c r="G21" s="43" t="s">
        <v>383</v>
      </c>
      <c r="H21" s="58">
        <v>9730</v>
      </c>
      <c r="I21" s="58"/>
      <c r="J21" s="59">
        <v>1240.3</v>
      </c>
      <c r="K21" s="56"/>
    </row>
    <row r="22" spans="1:11" ht="54.75" customHeight="1" x14ac:dyDescent="0.3">
      <c r="A22" s="58">
        <v>10</v>
      </c>
      <c r="B22" s="58" t="s">
        <v>178</v>
      </c>
      <c r="C22" s="58" t="s">
        <v>118</v>
      </c>
      <c r="D22" s="58" t="s">
        <v>112</v>
      </c>
      <c r="E22" s="58" t="s">
        <v>119</v>
      </c>
      <c r="F22" s="58" t="s">
        <v>193</v>
      </c>
      <c r="G22" s="43"/>
      <c r="H22" s="58">
        <v>33695</v>
      </c>
      <c r="I22" s="58"/>
      <c r="J22" s="59">
        <v>122.4</v>
      </c>
      <c r="K22" s="56"/>
    </row>
    <row r="23" spans="1:11" ht="54.75" customHeight="1" x14ac:dyDescent="0.3">
      <c r="A23" s="58">
        <v>11</v>
      </c>
      <c r="B23" s="58" t="s">
        <v>179</v>
      </c>
      <c r="C23" s="58" t="s">
        <v>118</v>
      </c>
      <c r="D23" s="58" t="s">
        <v>112</v>
      </c>
      <c r="E23" s="58" t="s">
        <v>119</v>
      </c>
      <c r="F23" s="58" t="s">
        <v>194</v>
      </c>
      <c r="G23" s="43"/>
      <c r="H23" s="58">
        <v>7052</v>
      </c>
      <c r="I23" s="58"/>
      <c r="J23" s="59">
        <v>63.2</v>
      </c>
      <c r="K23" s="56"/>
    </row>
    <row r="24" spans="1:11" ht="54.75" customHeight="1" x14ac:dyDescent="0.3">
      <c r="A24" s="58">
        <v>12</v>
      </c>
      <c r="B24" s="58" t="s">
        <v>177</v>
      </c>
      <c r="C24" s="58" t="s">
        <v>118</v>
      </c>
      <c r="D24" s="58" t="s">
        <v>112</v>
      </c>
      <c r="E24" s="58" t="s">
        <v>119</v>
      </c>
      <c r="F24" s="58" t="s">
        <v>175</v>
      </c>
      <c r="G24" s="43"/>
      <c r="H24" s="58">
        <v>3464</v>
      </c>
      <c r="I24" s="58"/>
      <c r="J24" s="59">
        <v>49.1</v>
      </c>
      <c r="K24" s="56"/>
    </row>
    <row r="25" spans="1:11" ht="54.75" customHeight="1" x14ac:dyDescent="0.3">
      <c r="A25" s="58">
        <v>13</v>
      </c>
      <c r="B25" s="58" t="s">
        <v>180</v>
      </c>
      <c r="C25" s="58" t="s">
        <v>118</v>
      </c>
      <c r="D25" s="58" t="s">
        <v>112</v>
      </c>
      <c r="E25" s="58" t="s">
        <v>119</v>
      </c>
      <c r="F25" s="58" t="s">
        <v>195</v>
      </c>
      <c r="G25" s="43"/>
      <c r="H25" s="58">
        <v>8600</v>
      </c>
      <c r="I25" s="58"/>
      <c r="J25" s="59">
        <v>70</v>
      </c>
      <c r="K25" s="56"/>
    </row>
    <row r="26" spans="1:11" ht="54.75" customHeight="1" x14ac:dyDescent="0.3">
      <c r="A26" s="58">
        <v>14</v>
      </c>
      <c r="B26" s="58" t="s">
        <v>181</v>
      </c>
      <c r="C26" s="58" t="s">
        <v>118</v>
      </c>
      <c r="D26" s="58" t="s">
        <v>112</v>
      </c>
      <c r="E26" s="58" t="s">
        <v>119</v>
      </c>
      <c r="F26" s="58" t="s">
        <v>126</v>
      </c>
      <c r="G26" s="43"/>
      <c r="H26" s="58">
        <v>9213</v>
      </c>
      <c r="I26" s="58"/>
      <c r="J26" s="59">
        <v>40</v>
      </c>
      <c r="K26" s="56"/>
    </row>
    <row r="27" spans="1:11" ht="54.75" customHeight="1" x14ac:dyDescent="0.3">
      <c r="A27" s="58">
        <v>15</v>
      </c>
      <c r="B27" s="58" t="s">
        <v>182</v>
      </c>
      <c r="C27" s="58" t="s">
        <v>118</v>
      </c>
      <c r="D27" s="58" t="s">
        <v>112</v>
      </c>
      <c r="E27" s="58" t="s">
        <v>119</v>
      </c>
      <c r="F27" s="58" t="s">
        <v>125</v>
      </c>
      <c r="G27" s="43"/>
      <c r="H27" s="58">
        <v>23444</v>
      </c>
      <c r="I27" s="58"/>
      <c r="J27" s="59">
        <v>64.400000000000006</v>
      </c>
      <c r="K27" s="56"/>
    </row>
    <row r="28" spans="1:11" ht="54.75" customHeight="1" x14ac:dyDescent="0.3">
      <c r="A28" s="58">
        <v>16</v>
      </c>
      <c r="B28" s="58" t="s">
        <v>183</v>
      </c>
      <c r="C28" s="58" t="s">
        <v>118</v>
      </c>
      <c r="D28" s="58" t="s">
        <v>112</v>
      </c>
      <c r="E28" s="58" t="s">
        <v>119</v>
      </c>
      <c r="F28" s="58" t="s">
        <v>120</v>
      </c>
      <c r="G28" s="43"/>
      <c r="H28" s="58">
        <v>32669</v>
      </c>
      <c r="I28" s="58"/>
      <c r="J28" s="59"/>
      <c r="K28" s="56"/>
    </row>
    <row r="29" spans="1:11" ht="54.75" customHeight="1" x14ac:dyDescent="0.3">
      <c r="A29" s="58">
        <v>17</v>
      </c>
      <c r="B29" s="58" t="s">
        <v>184</v>
      </c>
      <c r="C29" s="58" t="s">
        <v>118</v>
      </c>
      <c r="D29" s="58" t="s">
        <v>112</v>
      </c>
      <c r="E29" s="58" t="s">
        <v>119</v>
      </c>
      <c r="F29" s="58" t="s">
        <v>124</v>
      </c>
      <c r="G29" s="43"/>
      <c r="H29" s="58">
        <v>25550</v>
      </c>
      <c r="I29" s="58"/>
      <c r="J29" s="59">
        <v>112.4</v>
      </c>
      <c r="K29" s="56"/>
    </row>
    <row r="30" spans="1:11" ht="54.75" customHeight="1" x14ac:dyDescent="0.3">
      <c r="A30" s="58">
        <v>18</v>
      </c>
      <c r="B30" s="58" t="s">
        <v>185</v>
      </c>
      <c r="C30" s="58" t="s">
        <v>118</v>
      </c>
      <c r="D30" s="58" t="s">
        <v>112</v>
      </c>
      <c r="E30" s="58" t="s">
        <v>119</v>
      </c>
      <c r="F30" s="58" t="s">
        <v>196</v>
      </c>
      <c r="G30" s="43"/>
      <c r="H30" s="58">
        <v>6237</v>
      </c>
      <c r="I30" s="58"/>
      <c r="J30" s="59">
        <v>91.8</v>
      </c>
      <c r="K30" s="56"/>
    </row>
    <row r="31" spans="1:11" ht="54.75" customHeight="1" x14ac:dyDescent="0.3">
      <c r="A31" s="58">
        <v>19</v>
      </c>
      <c r="B31" s="58" t="s">
        <v>186</v>
      </c>
      <c r="C31" s="58" t="s">
        <v>118</v>
      </c>
      <c r="D31" s="58" t="s">
        <v>112</v>
      </c>
      <c r="E31" s="58" t="s">
        <v>119</v>
      </c>
      <c r="F31" s="58" t="s">
        <v>197</v>
      </c>
      <c r="G31" s="43"/>
      <c r="H31" s="58">
        <v>1868</v>
      </c>
      <c r="I31" s="58"/>
      <c r="J31" s="59">
        <v>35.5</v>
      </c>
      <c r="K31" s="56"/>
    </row>
    <row r="32" spans="1:11" ht="54.75" customHeight="1" x14ac:dyDescent="0.3">
      <c r="A32" s="58">
        <v>20</v>
      </c>
      <c r="B32" s="58" t="s">
        <v>188</v>
      </c>
      <c r="C32" s="58" t="s">
        <v>118</v>
      </c>
      <c r="D32" s="58" t="s">
        <v>112</v>
      </c>
      <c r="E32" s="58" t="s">
        <v>119</v>
      </c>
      <c r="F32" s="58" t="s">
        <v>198</v>
      </c>
      <c r="G32" s="43"/>
      <c r="H32" s="58">
        <v>3161</v>
      </c>
      <c r="I32" s="58"/>
      <c r="J32" s="59">
        <v>129</v>
      </c>
      <c r="K32" s="56"/>
    </row>
    <row r="33" spans="1:11" ht="54.75" customHeight="1" x14ac:dyDescent="0.3">
      <c r="A33" s="58">
        <v>21</v>
      </c>
      <c r="B33" s="58" t="s">
        <v>187</v>
      </c>
      <c r="C33" s="58" t="s">
        <v>118</v>
      </c>
      <c r="D33" s="58" t="s">
        <v>112</v>
      </c>
      <c r="E33" s="58" t="s">
        <v>119</v>
      </c>
      <c r="F33" s="58" t="s">
        <v>199</v>
      </c>
      <c r="G33" s="43"/>
      <c r="H33" s="58">
        <v>6826</v>
      </c>
      <c r="I33" s="58"/>
      <c r="J33" s="59">
        <v>96.2</v>
      </c>
      <c r="K33" s="56"/>
    </row>
    <row r="34" spans="1:11" ht="54.75" customHeight="1" x14ac:dyDescent="0.3">
      <c r="A34" s="58">
        <v>22</v>
      </c>
      <c r="B34" s="58" t="s">
        <v>189</v>
      </c>
      <c r="C34" s="58" t="s">
        <v>118</v>
      </c>
      <c r="D34" s="58" t="s">
        <v>112</v>
      </c>
      <c r="E34" s="58" t="s">
        <v>119</v>
      </c>
      <c r="F34" s="58" t="s">
        <v>200</v>
      </c>
      <c r="G34" s="43"/>
      <c r="H34" s="58">
        <v>28962</v>
      </c>
      <c r="I34" s="58"/>
      <c r="J34" s="59">
        <v>185.6</v>
      </c>
      <c r="K34" s="56"/>
    </row>
    <row r="35" spans="1:11" ht="54.75" customHeight="1" x14ac:dyDescent="0.3">
      <c r="A35" s="58">
        <v>23</v>
      </c>
      <c r="B35" s="58" t="s">
        <v>190</v>
      </c>
      <c r="C35" s="58" t="s">
        <v>118</v>
      </c>
      <c r="D35" s="58" t="s">
        <v>112</v>
      </c>
      <c r="E35" s="58" t="s">
        <v>119</v>
      </c>
      <c r="F35" s="58" t="s">
        <v>201</v>
      </c>
      <c r="G35" s="43"/>
      <c r="H35" s="58"/>
      <c r="I35" s="58"/>
      <c r="J35" s="59">
        <v>0</v>
      </c>
      <c r="K35" s="56"/>
    </row>
    <row r="36" spans="1:11" ht="54.75" customHeight="1" x14ac:dyDescent="0.3">
      <c r="A36" s="58">
        <v>24</v>
      </c>
      <c r="B36" s="58" t="s">
        <v>191</v>
      </c>
      <c r="C36" s="58" t="s">
        <v>118</v>
      </c>
      <c r="D36" s="58" t="s">
        <v>112</v>
      </c>
      <c r="E36" s="58" t="s">
        <v>119</v>
      </c>
      <c r="F36" s="58" t="s">
        <v>202</v>
      </c>
      <c r="G36" s="43"/>
      <c r="H36" s="58">
        <v>1355</v>
      </c>
      <c r="I36" s="58"/>
      <c r="J36" s="59">
        <v>50.4</v>
      </c>
      <c r="K36" s="56"/>
    </row>
    <row r="37" spans="1:11" ht="54.75" customHeight="1" x14ac:dyDescent="0.3">
      <c r="A37" s="58">
        <v>25</v>
      </c>
      <c r="B37" s="58" t="s">
        <v>192</v>
      </c>
      <c r="C37" s="58" t="s">
        <v>118</v>
      </c>
      <c r="D37" s="58" t="s">
        <v>112</v>
      </c>
      <c r="E37" s="58" t="s">
        <v>119</v>
      </c>
      <c r="F37" s="58" t="s">
        <v>122</v>
      </c>
      <c r="G37" s="43"/>
      <c r="H37" s="58">
        <v>6736</v>
      </c>
      <c r="I37" s="58"/>
      <c r="J37" s="59">
        <v>103.8</v>
      </c>
      <c r="K37" s="56"/>
    </row>
    <row r="38" spans="1:11" ht="27" customHeight="1" x14ac:dyDescent="0.3">
      <c r="A38" s="58"/>
      <c r="B38" s="58" t="s">
        <v>401</v>
      </c>
      <c r="C38" s="58"/>
      <c r="D38" s="58"/>
      <c r="E38" s="58"/>
      <c r="F38" s="58"/>
      <c r="G38" s="58"/>
      <c r="H38" s="58">
        <f>SUM(H13:H37)</f>
        <v>334153</v>
      </c>
      <c r="I38" s="58"/>
      <c r="J38" s="58">
        <f>SUM(J13:J37)</f>
        <v>8287.4</v>
      </c>
      <c r="K38" s="56"/>
    </row>
    <row r="39" spans="1:11" ht="21.75" customHeight="1" x14ac:dyDescent="0.3">
      <c r="A39" s="192" t="s">
        <v>140</v>
      </c>
      <c r="B39" s="192"/>
      <c r="C39" s="192"/>
      <c r="D39" s="192"/>
      <c r="E39" s="192"/>
      <c r="F39" s="192"/>
      <c r="G39" s="192"/>
      <c r="H39" s="192"/>
      <c r="I39" s="192"/>
      <c r="J39" s="192"/>
      <c r="K39" s="56"/>
    </row>
    <row r="40" spans="1:11" ht="54" customHeight="1" x14ac:dyDescent="0.25">
      <c r="A40" s="191" t="s">
        <v>438</v>
      </c>
      <c r="B40" s="191"/>
      <c r="C40" s="191"/>
      <c r="D40" s="191"/>
      <c r="E40" s="191"/>
      <c r="F40" s="191"/>
      <c r="G40" s="191"/>
      <c r="H40" s="191"/>
      <c r="I40" s="191"/>
      <c r="J40" s="191"/>
    </row>
    <row r="41" spans="1:11" ht="25.5" customHeight="1" x14ac:dyDescent="0.25">
      <c r="A41" s="187" t="s">
        <v>80</v>
      </c>
      <c r="B41" s="187"/>
      <c r="C41" s="187" t="s">
        <v>139</v>
      </c>
      <c r="D41" s="187"/>
      <c r="E41" s="187"/>
      <c r="F41" s="187"/>
      <c r="G41" s="187"/>
      <c r="H41" s="187" t="s">
        <v>403</v>
      </c>
      <c r="I41" s="187" t="s">
        <v>131</v>
      </c>
      <c r="J41" s="187" t="s">
        <v>114</v>
      </c>
    </row>
    <row r="42" spans="1:11" ht="25.5" customHeight="1" x14ac:dyDescent="0.25">
      <c r="A42" s="187"/>
      <c r="B42" s="187"/>
      <c r="C42" s="63" t="s">
        <v>129</v>
      </c>
      <c r="D42" s="63" t="s">
        <v>130</v>
      </c>
      <c r="E42" s="63" t="s">
        <v>115</v>
      </c>
      <c r="F42" s="72" t="s">
        <v>116</v>
      </c>
      <c r="G42" s="63" t="s">
        <v>117</v>
      </c>
      <c r="H42" s="187"/>
      <c r="I42" s="187"/>
      <c r="J42" s="187"/>
    </row>
    <row r="43" spans="1:11" ht="25.5" customHeight="1" x14ac:dyDescent="0.25">
      <c r="A43" s="63">
        <v>1</v>
      </c>
      <c r="B43" s="63">
        <v>2</v>
      </c>
      <c r="C43" s="63">
        <v>3</v>
      </c>
      <c r="D43" s="63">
        <v>4</v>
      </c>
      <c r="E43" s="63">
        <v>5</v>
      </c>
      <c r="F43" s="72">
        <v>6</v>
      </c>
      <c r="G43" s="63">
        <v>7</v>
      </c>
      <c r="H43" s="63">
        <v>8</v>
      </c>
      <c r="I43" s="63">
        <v>9</v>
      </c>
      <c r="J43" s="63">
        <v>10</v>
      </c>
    </row>
    <row r="44" spans="1:11" ht="47.25" customHeight="1" x14ac:dyDescent="0.25">
      <c r="A44" s="58">
        <v>1</v>
      </c>
      <c r="B44" s="58" t="s">
        <v>293</v>
      </c>
      <c r="C44" s="58" t="s">
        <v>118</v>
      </c>
      <c r="D44" s="58" t="s">
        <v>112</v>
      </c>
      <c r="E44" s="58" t="s">
        <v>119</v>
      </c>
      <c r="F44" s="58" t="s">
        <v>292</v>
      </c>
      <c r="G44" s="58">
        <v>9</v>
      </c>
      <c r="H44" s="58">
        <v>450</v>
      </c>
      <c r="I44" s="58"/>
      <c r="J44" s="59">
        <v>285</v>
      </c>
    </row>
    <row r="45" spans="1:11" ht="47.25" customHeight="1" x14ac:dyDescent="0.25">
      <c r="A45" s="58">
        <v>2</v>
      </c>
      <c r="B45" s="58" t="s">
        <v>203</v>
      </c>
      <c r="C45" s="58" t="s">
        <v>118</v>
      </c>
      <c r="D45" s="58" t="s">
        <v>112</v>
      </c>
      <c r="E45" s="58" t="s">
        <v>119</v>
      </c>
      <c r="F45" s="58" t="s">
        <v>202</v>
      </c>
      <c r="G45" s="58">
        <v>8</v>
      </c>
      <c r="H45" s="58">
        <v>67</v>
      </c>
      <c r="I45" s="58"/>
      <c r="J45" s="59">
        <v>0</v>
      </c>
    </row>
    <row r="46" spans="1:11" ht="47.25" customHeight="1" x14ac:dyDescent="0.25">
      <c r="A46" s="58">
        <v>3</v>
      </c>
      <c r="B46" s="58" t="s">
        <v>231</v>
      </c>
      <c r="C46" s="58" t="s">
        <v>118</v>
      </c>
      <c r="D46" s="58" t="s">
        <v>112</v>
      </c>
      <c r="E46" s="58" t="s">
        <v>119</v>
      </c>
      <c r="F46" s="58" t="s">
        <v>120</v>
      </c>
      <c r="G46" s="94">
        <v>9</v>
      </c>
      <c r="H46" s="58">
        <v>4673</v>
      </c>
      <c r="I46" s="58"/>
      <c r="J46" s="59">
        <v>0</v>
      </c>
    </row>
    <row r="47" spans="1:11" ht="47.25" customHeight="1" x14ac:dyDescent="0.25">
      <c r="A47" s="58">
        <v>4</v>
      </c>
      <c r="B47" s="58" t="s">
        <v>232</v>
      </c>
      <c r="C47" s="58" t="s">
        <v>118</v>
      </c>
      <c r="D47" s="58" t="s">
        <v>112</v>
      </c>
      <c r="E47" s="58" t="s">
        <v>119</v>
      </c>
      <c r="F47" s="58" t="s">
        <v>120</v>
      </c>
      <c r="G47" s="94" t="s">
        <v>301</v>
      </c>
      <c r="H47" s="58">
        <v>1202</v>
      </c>
      <c r="I47" s="58"/>
      <c r="J47" s="59">
        <v>0</v>
      </c>
    </row>
    <row r="48" spans="1:11" ht="47.25" customHeight="1" x14ac:dyDescent="0.25">
      <c r="A48" s="58">
        <v>5</v>
      </c>
      <c r="B48" s="58" t="s">
        <v>233</v>
      </c>
      <c r="C48" s="58" t="s">
        <v>118</v>
      </c>
      <c r="D48" s="58" t="s">
        <v>112</v>
      </c>
      <c r="E48" s="58" t="s">
        <v>119</v>
      </c>
      <c r="F48" s="58" t="s">
        <v>120</v>
      </c>
      <c r="G48" s="94" t="s">
        <v>300</v>
      </c>
      <c r="H48" s="58">
        <v>1385</v>
      </c>
      <c r="I48" s="58"/>
      <c r="J48" s="59">
        <v>0</v>
      </c>
    </row>
    <row r="49" spans="1:10" ht="47.25" customHeight="1" x14ac:dyDescent="0.25">
      <c r="A49" s="58">
        <v>6</v>
      </c>
      <c r="B49" s="58" t="s">
        <v>280</v>
      </c>
      <c r="C49" s="58" t="s">
        <v>118</v>
      </c>
      <c r="D49" s="58" t="s">
        <v>112</v>
      </c>
      <c r="E49" s="58" t="s">
        <v>119</v>
      </c>
      <c r="F49" s="58" t="s">
        <v>175</v>
      </c>
      <c r="G49" s="94" t="s">
        <v>294</v>
      </c>
      <c r="H49" s="58">
        <v>32</v>
      </c>
      <c r="I49" s="58"/>
      <c r="J49" s="59">
        <v>0</v>
      </c>
    </row>
    <row r="50" spans="1:10" ht="47.25" customHeight="1" x14ac:dyDescent="0.25">
      <c r="A50" s="58">
        <v>7</v>
      </c>
      <c r="B50" s="58" t="s">
        <v>281</v>
      </c>
      <c r="C50" s="58" t="s">
        <v>118</v>
      </c>
      <c r="D50" s="58" t="s">
        <v>112</v>
      </c>
      <c r="E50" s="58" t="s">
        <v>119</v>
      </c>
      <c r="F50" s="58" t="s">
        <v>120</v>
      </c>
      <c r="G50" s="94" t="s">
        <v>295</v>
      </c>
      <c r="H50" s="58">
        <v>522</v>
      </c>
      <c r="I50" s="58"/>
      <c r="J50" s="59">
        <v>0</v>
      </c>
    </row>
    <row r="51" spans="1:10" ht="47.25" customHeight="1" x14ac:dyDescent="0.25">
      <c r="A51" s="58">
        <v>8</v>
      </c>
      <c r="B51" s="58" t="s">
        <v>282</v>
      </c>
      <c r="C51" s="58" t="s">
        <v>118</v>
      </c>
      <c r="D51" s="58" t="s">
        <v>112</v>
      </c>
      <c r="E51" s="58" t="s">
        <v>119</v>
      </c>
      <c r="F51" s="58" t="s">
        <v>120</v>
      </c>
      <c r="G51" s="94" t="s">
        <v>296</v>
      </c>
      <c r="H51" s="58">
        <v>495</v>
      </c>
      <c r="I51" s="58"/>
      <c r="J51" s="59">
        <v>0</v>
      </c>
    </row>
    <row r="52" spans="1:10" ht="47.25" customHeight="1" x14ac:dyDescent="0.25">
      <c r="A52" s="58">
        <v>9</v>
      </c>
      <c r="B52" s="58" t="s">
        <v>283</v>
      </c>
      <c r="C52" s="58" t="s">
        <v>118</v>
      </c>
      <c r="D52" s="58" t="s">
        <v>112</v>
      </c>
      <c r="E52" s="58" t="s">
        <v>119</v>
      </c>
      <c r="F52" s="58" t="s">
        <v>120</v>
      </c>
      <c r="G52" s="94" t="s">
        <v>297</v>
      </c>
      <c r="H52" s="58">
        <v>257</v>
      </c>
      <c r="I52" s="58"/>
      <c r="J52" s="59">
        <v>0</v>
      </c>
    </row>
    <row r="53" spans="1:10" ht="47.25" customHeight="1" x14ac:dyDescent="0.25">
      <c r="A53" s="58">
        <v>10</v>
      </c>
      <c r="B53" s="58" t="s">
        <v>176</v>
      </c>
      <c r="C53" s="58" t="s">
        <v>118</v>
      </c>
      <c r="D53" s="58" t="s">
        <v>112</v>
      </c>
      <c r="E53" s="58" t="s">
        <v>119</v>
      </c>
      <c r="F53" s="58" t="s">
        <v>120</v>
      </c>
      <c r="G53" s="94" t="s">
        <v>298</v>
      </c>
      <c r="H53" s="58">
        <v>289</v>
      </c>
      <c r="I53" s="58"/>
      <c r="J53" s="59">
        <v>0</v>
      </c>
    </row>
    <row r="54" spans="1:10" ht="47.25" customHeight="1" x14ac:dyDescent="0.25">
      <c r="A54" s="58">
        <v>11</v>
      </c>
      <c r="B54" s="58" t="s">
        <v>234</v>
      </c>
      <c r="C54" s="58" t="s">
        <v>118</v>
      </c>
      <c r="D54" s="58" t="s">
        <v>112</v>
      </c>
      <c r="E54" s="58" t="s">
        <v>119</v>
      </c>
      <c r="F54" s="58" t="s">
        <v>124</v>
      </c>
      <c r="G54" s="94" t="s">
        <v>299</v>
      </c>
      <c r="H54" s="58">
        <v>619</v>
      </c>
      <c r="I54" s="58"/>
      <c r="J54" s="59">
        <v>0</v>
      </c>
    </row>
    <row r="55" spans="1:10" ht="47.25" customHeight="1" x14ac:dyDescent="0.25">
      <c r="A55" s="58">
        <v>12</v>
      </c>
      <c r="B55" s="58" t="s">
        <v>236</v>
      </c>
      <c r="C55" s="58" t="s">
        <v>118</v>
      </c>
      <c r="D55" s="58" t="s">
        <v>112</v>
      </c>
      <c r="E55" s="58" t="s">
        <v>119</v>
      </c>
      <c r="F55" s="58" t="s">
        <v>193</v>
      </c>
      <c r="G55" s="94">
        <v>88</v>
      </c>
      <c r="H55" s="58">
        <v>2000</v>
      </c>
      <c r="I55" s="58"/>
      <c r="J55" s="59">
        <v>0</v>
      </c>
    </row>
    <row r="56" spans="1:10" ht="36" customHeight="1" x14ac:dyDescent="0.25">
      <c r="A56" s="58">
        <v>13</v>
      </c>
      <c r="B56" s="58" t="s">
        <v>171</v>
      </c>
      <c r="C56" s="58" t="s">
        <v>118</v>
      </c>
      <c r="D56" s="58" t="s">
        <v>112</v>
      </c>
      <c r="E56" s="58" t="s">
        <v>119</v>
      </c>
      <c r="F56" s="81" t="s">
        <v>120</v>
      </c>
      <c r="G56" s="94" t="s">
        <v>299</v>
      </c>
      <c r="H56" s="58">
        <v>12025</v>
      </c>
      <c r="I56" s="58"/>
      <c r="J56" s="59">
        <v>0</v>
      </c>
    </row>
    <row r="57" spans="1:10" ht="45.75" customHeight="1" x14ac:dyDescent="0.25">
      <c r="A57" s="58">
        <v>14</v>
      </c>
      <c r="B57" s="58" t="s">
        <v>172</v>
      </c>
      <c r="C57" s="58" t="s">
        <v>118</v>
      </c>
      <c r="D57" s="58" t="s">
        <v>112</v>
      </c>
      <c r="E57" s="58" t="s">
        <v>119</v>
      </c>
      <c r="F57" s="81" t="s">
        <v>125</v>
      </c>
      <c r="G57" s="94" t="s">
        <v>302</v>
      </c>
      <c r="H57" s="58">
        <v>80058</v>
      </c>
      <c r="I57" s="58"/>
      <c r="J57" s="59">
        <v>0</v>
      </c>
    </row>
    <row r="58" spans="1:10" ht="45.75" customHeight="1" x14ac:dyDescent="0.25">
      <c r="A58" s="58">
        <v>15</v>
      </c>
      <c r="B58" s="58" t="s">
        <v>173</v>
      </c>
      <c r="C58" s="58" t="s">
        <v>118</v>
      </c>
      <c r="D58" s="58" t="s">
        <v>112</v>
      </c>
      <c r="E58" s="58" t="s">
        <v>119</v>
      </c>
      <c r="F58" s="81" t="s">
        <v>125</v>
      </c>
      <c r="G58" s="94">
        <v>29</v>
      </c>
      <c r="H58" s="58">
        <v>20000</v>
      </c>
      <c r="I58" s="58"/>
      <c r="J58" s="59">
        <v>0</v>
      </c>
    </row>
    <row r="59" spans="1:10" ht="45.75" customHeight="1" x14ac:dyDescent="0.25">
      <c r="A59" s="58">
        <v>16</v>
      </c>
      <c r="B59" s="58" t="s">
        <v>284</v>
      </c>
      <c r="C59" s="58" t="s">
        <v>118</v>
      </c>
      <c r="D59" s="58" t="s">
        <v>112</v>
      </c>
      <c r="E59" s="58" t="s">
        <v>119</v>
      </c>
      <c r="F59" s="81" t="s">
        <v>124</v>
      </c>
      <c r="G59" s="94" t="s">
        <v>303</v>
      </c>
      <c r="H59" s="58">
        <v>31856</v>
      </c>
      <c r="I59" s="58"/>
      <c r="J59" s="59">
        <v>0</v>
      </c>
    </row>
    <row r="60" spans="1:10" ht="45.75" customHeight="1" x14ac:dyDescent="0.25">
      <c r="A60" s="58">
        <v>17</v>
      </c>
      <c r="B60" s="58" t="s">
        <v>235</v>
      </c>
      <c r="C60" s="58" t="s">
        <v>118</v>
      </c>
      <c r="D60" s="58" t="s">
        <v>112</v>
      </c>
      <c r="E60" s="58" t="s">
        <v>119</v>
      </c>
      <c r="F60" s="81" t="s">
        <v>174</v>
      </c>
      <c r="G60" s="94" t="s">
        <v>304</v>
      </c>
      <c r="H60" s="58">
        <v>22941</v>
      </c>
      <c r="I60" s="58"/>
      <c r="J60" s="59">
        <v>0</v>
      </c>
    </row>
    <row r="61" spans="1:10" ht="45.75" customHeight="1" x14ac:dyDescent="0.25">
      <c r="A61" s="58">
        <v>18</v>
      </c>
      <c r="B61" s="58" t="s">
        <v>285</v>
      </c>
      <c r="C61" s="58" t="s">
        <v>118</v>
      </c>
      <c r="D61" s="58" t="s">
        <v>112</v>
      </c>
      <c r="E61" s="58" t="s">
        <v>119</v>
      </c>
      <c r="F61" s="81" t="s">
        <v>174</v>
      </c>
      <c r="G61" s="94" t="s">
        <v>305</v>
      </c>
      <c r="H61" s="58">
        <v>3549</v>
      </c>
      <c r="I61" s="58"/>
      <c r="J61" s="59">
        <v>0</v>
      </c>
    </row>
    <row r="62" spans="1:10" ht="45.75" customHeight="1" x14ac:dyDescent="0.25">
      <c r="A62" s="58">
        <v>19</v>
      </c>
      <c r="B62" s="58" t="s">
        <v>204</v>
      </c>
      <c r="C62" s="58" t="s">
        <v>118</v>
      </c>
      <c r="D62" s="58" t="s">
        <v>112</v>
      </c>
      <c r="E62" s="58" t="s">
        <v>119</v>
      </c>
      <c r="F62" s="81" t="s">
        <v>125</v>
      </c>
      <c r="G62" s="94">
        <v>29</v>
      </c>
      <c r="H62" s="58">
        <v>3100</v>
      </c>
      <c r="I62" s="58"/>
      <c r="J62" s="59">
        <v>0</v>
      </c>
    </row>
    <row r="63" spans="1:10" ht="45.75" customHeight="1" x14ac:dyDescent="0.25">
      <c r="A63" s="58">
        <v>20</v>
      </c>
      <c r="B63" s="58" t="s">
        <v>290</v>
      </c>
      <c r="C63" s="58" t="s">
        <v>118</v>
      </c>
      <c r="D63" s="58" t="s">
        <v>112</v>
      </c>
      <c r="E63" s="58" t="s">
        <v>119</v>
      </c>
      <c r="F63" s="81" t="s">
        <v>125</v>
      </c>
      <c r="G63" s="94">
        <v>27</v>
      </c>
      <c r="H63" s="58">
        <v>13403</v>
      </c>
      <c r="I63" s="58"/>
      <c r="J63" s="59">
        <v>0</v>
      </c>
    </row>
    <row r="64" spans="1:10" ht="45.75" customHeight="1" x14ac:dyDescent="0.25">
      <c r="A64" s="58">
        <v>21</v>
      </c>
      <c r="B64" s="58" t="s">
        <v>205</v>
      </c>
      <c r="C64" s="58" t="s">
        <v>118</v>
      </c>
      <c r="D64" s="58" t="s">
        <v>112</v>
      </c>
      <c r="E64" s="58" t="s">
        <v>119</v>
      </c>
      <c r="F64" s="81" t="s">
        <v>193</v>
      </c>
      <c r="G64" s="94" t="s">
        <v>286</v>
      </c>
      <c r="H64" s="58">
        <v>10548</v>
      </c>
      <c r="I64" s="58"/>
      <c r="J64" s="59">
        <v>0</v>
      </c>
    </row>
    <row r="65" spans="1:10" ht="45.75" customHeight="1" x14ac:dyDescent="0.25">
      <c r="A65" s="58">
        <v>22</v>
      </c>
      <c r="B65" s="58" t="s">
        <v>287</v>
      </c>
      <c r="C65" s="58" t="s">
        <v>118</v>
      </c>
      <c r="D65" s="58" t="s">
        <v>112</v>
      </c>
      <c r="E65" s="58" t="s">
        <v>119</v>
      </c>
      <c r="F65" s="81" t="s">
        <v>193</v>
      </c>
      <c r="G65" s="94" t="s">
        <v>288</v>
      </c>
      <c r="H65" s="58">
        <v>4931</v>
      </c>
      <c r="I65" s="58"/>
      <c r="J65" s="59">
        <v>0</v>
      </c>
    </row>
    <row r="66" spans="1:10" ht="45.75" customHeight="1" x14ac:dyDescent="0.25">
      <c r="A66" s="58">
        <v>23</v>
      </c>
      <c r="B66" s="58" t="s">
        <v>289</v>
      </c>
      <c r="C66" s="58" t="s">
        <v>118</v>
      </c>
      <c r="D66" s="58" t="s">
        <v>112</v>
      </c>
      <c r="E66" s="58" t="s">
        <v>119</v>
      </c>
      <c r="F66" s="81" t="s">
        <v>120</v>
      </c>
      <c r="G66" s="94" t="s">
        <v>286</v>
      </c>
      <c r="H66" s="58">
        <v>1500</v>
      </c>
      <c r="I66" s="58"/>
      <c r="J66" s="59">
        <v>0</v>
      </c>
    </row>
    <row r="67" spans="1:10" ht="45.75" customHeight="1" x14ac:dyDescent="0.25">
      <c r="A67" s="58">
        <v>24</v>
      </c>
      <c r="B67" s="58" t="s">
        <v>307</v>
      </c>
      <c r="C67" s="58" t="s">
        <v>118</v>
      </c>
      <c r="D67" s="58" t="s">
        <v>112</v>
      </c>
      <c r="E67" s="58" t="s">
        <v>119</v>
      </c>
      <c r="F67" s="81" t="s">
        <v>120</v>
      </c>
      <c r="G67" s="94" t="s">
        <v>306</v>
      </c>
      <c r="H67" s="58">
        <v>99</v>
      </c>
      <c r="I67" s="58"/>
      <c r="J67" s="59">
        <v>0</v>
      </c>
    </row>
    <row r="68" spans="1:10" ht="27.75" customHeight="1" x14ac:dyDescent="0.25">
      <c r="A68" s="58"/>
      <c r="B68" s="58" t="s">
        <v>404</v>
      </c>
      <c r="C68" s="58"/>
      <c r="D68" s="58"/>
      <c r="E68" s="58"/>
      <c r="F68" s="81"/>
      <c r="G68" s="94"/>
      <c r="H68" s="58">
        <f>SUM(H44:H67)</f>
        <v>216001</v>
      </c>
      <c r="I68" s="58"/>
      <c r="J68" s="59"/>
    </row>
    <row r="69" spans="1:10" ht="21.75" customHeight="1" x14ac:dyDescent="0.25">
      <c r="A69" s="191" t="s">
        <v>439</v>
      </c>
      <c r="B69" s="191"/>
      <c r="C69" s="191"/>
      <c r="D69" s="191"/>
      <c r="E69" s="191"/>
      <c r="F69" s="191"/>
      <c r="G69" s="191"/>
      <c r="H69" s="191"/>
      <c r="I69" s="191"/>
      <c r="J69" s="191"/>
    </row>
    <row r="70" spans="1:10" ht="25.5" customHeight="1" x14ac:dyDescent="0.25">
      <c r="A70" s="188" t="s">
        <v>80</v>
      </c>
      <c r="B70" s="189" t="s">
        <v>308</v>
      </c>
      <c r="C70" s="187" t="s">
        <v>382</v>
      </c>
      <c r="D70" s="187"/>
      <c r="E70" s="187"/>
      <c r="F70" s="187"/>
      <c r="G70" s="187"/>
      <c r="H70" s="189" t="s">
        <v>309</v>
      </c>
      <c r="I70" s="189" t="s">
        <v>406</v>
      </c>
      <c r="J70" s="187" t="s">
        <v>407</v>
      </c>
    </row>
    <row r="71" spans="1:10" ht="25.5" customHeight="1" x14ac:dyDescent="0.25">
      <c r="A71" s="188"/>
      <c r="B71" s="190"/>
      <c r="C71" s="95" t="s">
        <v>129</v>
      </c>
      <c r="D71" s="95" t="s">
        <v>130</v>
      </c>
      <c r="E71" s="95" t="s">
        <v>115</v>
      </c>
      <c r="F71" s="95" t="s">
        <v>116</v>
      </c>
      <c r="G71" s="95" t="s">
        <v>117</v>
      </c>
      <c r="H71" s="190"/>
      <c r="I71" s="190"/>
      <c r="J71" s="187"/>
    </row>
    <row r="72" spans="1:10" ht="25.5" customHeight="1" x14ac:dyDescent="0.25">
      <c r="A72" s="96">
        <v>1</v>
      </c>
      <c r="B72" s="95">
        <v>2</v>
      </c>
      <c r="C72" s="95">
        <v>3</v>
      </c>
      <c r="D72" s="95">
        <v>4</v>
      </c>
      <c r="E72" s="95">
        <v>5</v>
      </c>
      <c r="F72" s="95">
        <v>6</v>
      </c>
      <c r="G72" s="95">
        <v>7</v>
      </c>
      <c r="H72" s="95">
        <v>8</v>
      </c>
      <c r="I72" s="95">
        <v>9</v>
      </c>
      <c r="J72" s="95">
        <v>10</v>
      </c>
    </row>
    <row r="73" spans="1:10" ht="47.25" x14ac:dyDescent="0.25">
      <c r="A73" s="96">
        <v>1</v>
      </c>
      <c r="B73" s="97" t="s">
        <v>310</v>
      </c>
      <c r="C73" s="58" t="s">
        <v>118</v>
      </c>
      <c r="D73" s="58" t="s">
        <v>112</v>
      </c>
      <c r="E73" s="58" t="s">
        <v>119</v>
      </c>
      <c r="F73" s="97" t="s">
        <v>193</v>
      </c>
      <c r="G73" s="98">
        <v>1</v>
      </c>
      <c r="H73" s="99">
        <v>1957</v>
      </c>
      <c r="I73" s="100">
        <v>36</v>
      </c>
      <c r="J73" s="59"/>
    </row>
    <row r="74" spans="1:10" ht="47.25" x14ac:dyDescent="0.25">
      <c r="A74" s="96">
        <v>2</v>
      </c>
      <c r="B74" s="97" t="s">
        <v>310</v>
      </c>
      <c r="C74" s="58" t="s">
        <v>118</v>
      </c>
      <c r="D74" s="58" t="s">
        <v>112</v>
      </c>
      <c r="E74" s="58" t="s">
        <v>119</v>
      </c>
      <c r="F74" s="97" t="s">
        <v>193</v>
      </c>
      <c r="G74" s="98">
        <v>2</v>
      </c>
      <c r="H74" s="99">
        <v>1957</v>
      </c>
      <c r="I74" s="101">
        <v>49</v>
      </c>
      <c r="J74" s="59"/>
    </row>
    <row r="75" spans="1:10" ht="39.75" customHeight="1" x14ac:dyDescent="0.25">
      <c r="A75" s="96">
        <v>3</v>
      </c>
      <c r="B75" s="97" t="s">
        <v>310</v>
      </c>
      <c r="C75" s="58" t="s">
        <v>118</v>
      </c>
      <c r="D75" s="58" t="s">
        <v>112</v>
      </c>
      <c r="E75" s="58" t="s">
        <v>119</v>
      </c>
      <c r="F75" s="97" t="s">
        <v>193</v>
      </c>
      <c r="G75" s="98">
        <v>3</v>
      </c>
      <c r="H75" s="99">
        <v>1957</v>
      </c>
      <c r="I75" s="101">
        <v>49</v>
      </c>
      <c r="J75" s="59"/>
    </row>
    <row r="76" spans="1:10" ht="38.25" customHeight="1" x14ac:dyDescent="0.25">
      <c r="A76" s="96">
        <v>4</v>
      </c>
      <c r="B76" s="97" t="s">
        <v>310</v>
      </c>
      <c r="C76" s="58" t="s">
        <v>118</v>
      </c>
      <c r="D76" s="58" t="s">
        <v>112</v>
      </c>
      <c r="E76" s="58" t="s">
        <v>119</v>
      </c>
      <c r="F76" s="97" t="s">
        <v>193</v>
      </c>
      <c r="G76" s="98">
        <v>4</v>
      </c>
      <c r="H76" s="99">
        <v>1966</v>
      </c>
      <c r="I76" s="100">
        <v>39.4</v>
      </c>
      <c r="J76" s="59"/>
    </row>
    <row r="77" spans="1:10" ht="36.75" customHeight="1" x14ac:dyDescent="0.25">
      <c r="A77" s="96">
        <v>5</v>
      </c>
      <c r="B77" s="97" t="s">
        <v>310</v>
      </c>
      <c r="C77" s="58" t="s">
        <v>118</v>
      </c>
      <c r="D77" s="58" t="s">
        <v>112</v>
      </c>
      <c r="E77" s="58" t="s">
        <v>119</v>
      </c>
      <c r="F77" s="97" t="s">
        <v>193</v>
      </c>
      <c r="G77" s="98">
        <v>5</v>
      </c>
      <c r="H77" s="99">
        <v>1985</v>
      </c>
      <c r="I77" s="100">
        <v>72</v>
      </c>
      <c r="J77" s="59"/>
    </row>
    <row r="78" spans="1:10" ht="36.75" customHeight="1" x14ac:dyDescent="0.25">
      <c r="A78" s="96">
        <v>6</v>
      </c>
      <c r="B78" s="97" t="s">
        <v>310</v>
      </c>
      <c r="C78" s="58" t="s">
        <v>118</v>
      </c>
      <c r="D78" s="58" t="s">
        <v>112</v>
      </c>
      <c r="E78" s="58" t="s">
        <v>119</v>
      </c>
      <c r="F78" s="97" t="s">
        <v>193</v>
      </c>
      <c r="G78" s="98">
        <v>6</v>
      </c>
      <c r="H78" s="99">
        <v>1966</v>
      </c>
      <c r="I78" s="101">
        <v>37.5</v>
      </c>
      <c r="J78" s="59"/>
    </row>
    <row r="79" spans="1:10" ht="33.75" customHeight="1" x14ac:dyDescent="0.25">
      <c r="A79" s="96">
        <v>7</v>
      </c>
      <c r="B79" s="97" t="s">
        <v>310</v>
      </c>
      <c r="C79" s="58" t="s">
        <v>118</v>
      </c>
      <c r="D79" s="58" t="s">
        <v>112</v>
      </c>
      <c r="E79" s="58" t="s">
        <v>119</v>
      </c>
      <c r="F79" s="97" t="s">
        <v>193</v>
      </c>
      <c r="G79" s="98">
        <v>7</v>
      </c>
      <c r="H79" s="99">
        <v>1984</v>
      </c>
      <c r="I79" s="100">
        <v>63</v>
      </c>
      <c r="J79" s="59"/>
    </row>
    <row r="80" spans="1:10" ht="33.75" customHeight="1" x14ac:dyDescent="0.25">
      <c r="A80" s="96">
        <v>8</v>
      </c>
      <c r="B80" s="97" t="s">
        <v>310</v>
      </c>
      <c r="C80" s="58" t="s">
        <v>118</v>
      </c>
      <c r="D80" s="58" t="s">
        <v>112</v>
      </c>
      <c r="E80" s="58" t="s">
        <v>119</v>
      </c>
      <c r="F80" s="97" t="s">
        <v>193</v>
      </c>
      <c r="G80" s="98">
        <v>8</v>
      </c>
      <c r="H80" s="99">
        <v>1979</v>
      </c>
      <c r="I80" s="101">
        <v>63</v>
      </c>
      <c r="J80" s="59"/>
    </row>
    <row r="81" spans="1:10" ht="47.25" x14ac:dyDescent="0.25">
      <c r="A81" s="96">
        <v>9</v>
      </c>
      <c r="B81" s="97" t="s">
        <v>310</v>
      </c>
      <c r="C81" s="58" t="s">
        <v>118</v>
      </c>
      <c r="D81" s="58" t="s">
        <v>112</v>
      </c>
      <c r="E81" s="58" t="s">
        <v>119</v>
      </c>
      <c r="F81" s="97" t="s">
        <v>193</v>
      </c>
      <c r="G81" s="98">
        <v>10</v>
      </c>
      <c r="H81" s="99">
        <v>1966</v>
      </c>
      <c r="I81" s="101">
        <v>37</v>
      </c>
      <c r="J81" s="59"/>
    </row>
    <row r="82" spans="1:10" ht="47.25" x14ac:dyDescent="0.25">
      <c r="A82" s="96">
        <v>10</v>
      </c>
      <c r="B82" s="97" t="s">
        <v>310</v>
      </c>
      <c r="C82" s="58" t="s">
        <v>118</v>
      </c>
      <c r="D82" s="58" t="s">
        <v>112</v>
      </c>
      <c r="E82" s="58" t="s">
        <v>119</v>
      </c>
      <c r="F82" s="97" t="s">
        <v>193</v>
      </c>
      <c r="G82" s="98">
        <v>11</v>
      </c>
      <c r="H82" s="99">
        <v>1966</v>
      </c>
      <c r="I82" s="100">
        <v>25</v>
      </c>
      <c r="J82" s="59"/>
    </row>
    <row r="83" spans="1:10" ht="47.25" x14ac:dyDescent="0.25">
      <c r="A83" s="96">
        <v>11</v>
      </c>
      <c r="B83" s="97" t="s">
        <v>310</v>
      </c>
      <c r="C83" s="58" t="s">
        <v>118</v>
      </c>
      <c r="D83" s="58" t="s">
        <v>112</v>
      </c>
      <c r="E83" s="58" t="s">
        <v>119</v>
      </c>
      <c r="F83" s="97" t="s">
        <v>193</v>
      </c>
      <c r="G83" s="98">
        <v>12</v>
      </c>
      <c r="H83" s="99">
        <v>1965</v>
      </c>
      <c r="I83" s="101">
        <v>38.799999999999997</v>
      </c>
      <c r="J83" s="59"/>
    </row>
    <row r="84" spans="1:10" ht="47.25" x14ac:dyDescent="0.25">
      <c r="A84" s="96">
        <v>12</v>
      </c>
      <c r="B84" s="97" t="s">
        <v>310</v>
      </c>
      <c r="C84" s="58" t="s">
        <v>118</v>
      </c>
      <c r="D84" s="58" t="s">
        <v>112</v>
      </c>
      <c r="E84" s="58" t="s">
        <v>119</v>
      </c>
      <c r="F84" s="97" t="s">
        <v>193</v>
      </c>
      <c r="G84" s="98">
        <v>13</v>
      </c>
      <c r="H84" s="99">
        <v>1966</v>
      </c>
      <c r="I84" s="100">
        <v>25</v>
      </c>
      <c r="J84" s="59"/>
    </row>
    <row r="85" spans="1:10" ht="47.25" x14ac:dyDescent="0.25">
      <c r="A85" s="96">
        <v>13</v>
      </c>
      <c r="B85" s="97" t="s">
        <v>310</v>
      </c>
      <c r="C85" s="58" t="s">
        <v>118</v>
      </c>
      <c r="D85" s="58" t="s">
        <v>112</v>
      </c>
      <c r="E85" s="58" t="s">
        <v>119</v>
      </c>
      <c r="F85" s="97" t="s">
        <v>193</v>
      </c>
      <c r="G85" s="98">
        <v>14</v>
      </c>
      <c r="H85" s="99">
        <v>1966</v>
      </c>
      <c r="I85" s="101">
        <v>42</v>
      </c>
      <c r="J85" s="59"/>
    </row>
    <row r="86" spans="1:10" ht="47.25" x14ac:dyDescent="0.25">
      <c r="A86" s="96">
        <v>14</v>
      </c>
      <c r="B86" s="97" t="s">
        <v>310</v>
      </c>
      <c r="C86" s="58" t="s">
        <v>118</v>
      </c>
      <c r="D86" s="58" t="s">
        <v>112</v>
      </c>
      <c r="E86" s="58" t="s">
        <v>119</v>
      </c>
      <c r="F86" s="97" t="s">
        <v>193</v>
      </c>
      <c r="G86" s="98">
        <v>15</v>
      </c>
      <c r="H86" s="99">
        <v>1977</v>
      </c>
      <c r="I86" s="100">
        <v>53</v>
      </c>
      <c r="J86" s="59"/>
    </row>
    <row r="87" spans="1:10" ht="47.25" x14ac:dyDescent="0.25">
      <c r="A87" s="96">
        <v>15</v>
      </c>
      <c r="B87" s="97" t="s">
        <v>310</v>
      </c>
      <c r="C87" s="58" t="s">
        <v>118</v>
      </c>
      <c r="D87" s="58" t="s">
        <v>112</v>
      </c>
      <c r="E87" s="58" t="s">
        <v>119</v>
      </c>
      <c r="F87" s="97" t="s">
        <v>193</v>
      </c>
      <c r="G87" s="98">
        <v>16</v>
      </c>
      <c r="H87" s="99">
        <v>1966</v>
      </c>
      <c r="I87" s="100">
        <v>49</v>
      </c>
      <c r="J87" s="59"/>
    </row>
    <row r="88" spans="1:10" ht="47.25" x14ac:dyDescent="0.25">
      <c r="A88" s="96">
        <v>16</v>
      </c>
      <c r="B88" s="97" t="s">
        <v>310</v>
      </c>
      <c r="C88" s="58" t="s">
        <v>118</v>
      </c>
      <c r="D88" s="58" t="s">
        <v>112</v>
      </c>
      <c r="E88" s="58" t="s">
        <v>119</v>
      </c>
      <c r="F88" s="97" t="s">
        <v>193</v>
      </c>
      <c r="G88" s="98">
        <v>17</v>
      </c>
      <c r="H88" s="99">
        <v>1982</v>
      </c>
      <c r="I88" s="100">
        <v>63</v>
      </c>
      <c r="J88" s="59"/>
    </row>
    <row r="89" spans="1:10" ht="47.25" x14ac:dyDescent="0.25">
      <c r="A89" s="96">
        <v>17</v>
      </c>
      <c r="B89" s="97" t="s">
        <v>310</v>
      </c>
      <c r="C89" s="58" t="s">
        <v>118</v>
      </c>
      <c r="D89" s="58" t="s">
        <v>112</v>
      </c>
      <c r="E89" s="58" t="s">
        <v>119</v>
      </c>
      <c r="F89" s="97" t="s">
        <v>193</v>
      </c>
      <c r="G89" s="98">
        <v>18</v>
      </c>
      <c r="H89" s="99">
        <v>1966</v>
      </c>
      <c r="I89" s="100">
        <v>42</v>
      </c>
      <c r="J89" s="59"/>
    </row>
    <row r="90" spans="1:10" ht="47.25" x14ac:dyDescent="0.25">
      <c r="A90" s="96">
        <v>18</v>
      </c>
      <c r="B90" s="97" t="s">
        <v>310</v>
      </c>
      <c r="C90" s="58" t="s">
        <v>118</v>
      </c>
      <c r="D90" s="58" t="s">
        <v>112</v>
      </c>
      <c r="E90" s="58" t="s">
        <v>119</v>
      </c>
      <c r="F90" s="97" t="s">
        <v>193</v>
      </c>
      <c r="G90" s="98">
        <v>19</v>
      </c>
      <c r="H90" s="99">
        <v>1960</v>
      </c>
      <c r="I90" s="100">
        <v>42</v>
      </c>
      <c r="J90" s="59"/>
    </row>
    <row r="91" spans="1:10" ht="47.25" x14ac:dyDescent="0.25">
      <c r="A91" s="96">
        <v>19</v>
      </c>
      <c r="B91" s="97" t="s">
        <v>310</v>
      </c>
      <c r="C91" s="58" t="s">
        <v>118</v>
      </c>
      <c r="D91" s="58" t="s">
        <v>112</v>
      </c>
      <c r="E91" s="58" t="s">
        <v>119</v>
      </c>
      <c r="F91" s="97" t="s">
        <v>193</v>
      </c>
      <c r="G91" s="98">
        <v>20</v>
      </c>
      <c r="H91" s="99">
        <v>1980</v>
      </c>
      <c r="I91" s="100">
        <v>50.9</v>
      </c>
      <c r="J91" s="59"/>
    </row>
    <row r="92" spans="1:10" ht="47.25" x14ac:dyDescent="0.25">
      <c r="A92" s="96">
        <v>20</v>
      </c>
      <c r="B92" s="97" t="s">
        <v>310</v>
      </c>
      <c r="C92" s="58" t="s">
        <v>118</v>
      </c>
      <c r="D92" s="58" t="s">
        <v>112</v>
      </c>
      <c r="E92" s="58" t="s">
        <v>119</v>
      </c>
      <c r="F92" s="97" t="s">
        <v>193</v>
      </c>
      <c r="G92" s="98">
        <v>21</v>
      </c>
      <c r="H92" s="99">
        <v>1963</v>
      </c>
      <c r="I92" s="100">
        <v>42</v>
      </c>
      <c r="J92" s="59"/>
    </row>
    <row r="93" spans="1:10" ht="47.25" x14ac:dyDescent="0.25">
      <c r="A93" s="96">
        <v>21</v>
      </c>
      <c r="B93" s="97" t="s">
        <v>310</v>
      </c>
      <c r="C93" s="58" t="s">
        <v>118</v>
      </c>
      <c r="D93" s="58" t="s">
        <v>112</v>
      </c>
      <c r="E93" s="58" t="s">
        <v>119</v>
      </c>
      <c r="F93" s="97" t="s">
        <v>193</v>
      </c>
      <c r="G93" s="98">
        <v>22</v>
      </c>
      <c r="H93" s="99">
        <v>1993</v>
      </c>
      <c r="I93" s="100">
        <v>54.23</v>
      </c>
      <c r="J93" s="59"/>
    </row>
    <row r="94" spans="1:10" ht="47.25" x14ac:dyDescent="0.25">
      <c r="A94" s="96">
        <v>22</v>
      </c>
      <c r="B94" s="97" t="s">
        <v>310</v>
      </c>
      <c r="C94" s="58" t="s">
        <v>118</v>
      </c>
      <c r="D94" s="58" t="s">
        <v>112</v>
      </c>
      <c r="E94" s="58" t="s">
        <v>119</v>
      </c>
      <c r="F94" s="97" t="s">
        <v>193</v>
      </c>
      <c r="G94" s="98">
        <v>23</v>
      </c>
      <c r="H94" s="99">
        <v>1985</v>
      </c>
      <c r="I94" s="100">
        <v>47.9</v>
      </c>
      <c r="J94" s="59"/>
    </row>
    <row r="95" spans="1:10" ht="47.25" x14ac:dyDescent="0.25">
      <c r="A95" s="96">
        <v>23</v>
      </c>
      <c r="B95" s="97" t="s">
        <v>310</v>
      </c>
      <c r="C95" s="58" t="s">
        <v>118</v>
      </c>
      <c r="D95" s="58" t="s">
        <v>112</v>
      </c>
      <c r="E95" s="58" t="s">
        <v>119</v>
      </c>
      <c r="F95" s="97" t="s">
        <v>193</v>
      </c>
      <c r="G95" s="98">
        <v>24</v>
      </c>
      <c r="H95" s="99">
        <v>1929</v>
      </c>
      <c r="I95" s="100">
        <v>20</v>
      </c>
      <c r="J95" s="59"/>
    </row>
    <row r="96" spans="1:10" ht="47.25" x14ac:dyDescent="0.25">
      <c r="A96" s="96">
        <v>24</v>
      </c>
      <c r="B96" s="97" t="s">
        <v>310</v>
      </c>
      <c r="C96" s="58" t="s">
        <v>118</v>
      </c>
      <c r="D96" s="58" t="s">
        <v>112</v>
      </c>
      <c r="E96" s="58" t="s">
        <v>119</v>
      </c>
      <c r="F96" s="97" t="s">
        <v>193</v>
      </c>
      <c r="G96" s="98">
        <v>25</v>
      </c>
      <c r="H96" s="99">
        <v>1990</v>
      </c>
      <c r="I96" s="100">
        <v>77.45</v>
      </c>
      <c r="J96" s="59"/>
    </row>
    <row r="97" spans="1:10" ht="47.25" x14ac:dyDescent="0.25">
      <c r="A97" s="96">
        <v>25</v>
      </c>
      <c r="B97" s="97" t="s">
        <v>310</v>
      </c>
      <c r="C97" s="58" t="s">
        <v>118</v>
      </c>
      <c r="D97" s="58" t="s">
        <v>112</v>
      </c>
      <c r="E97" s="58" t="s">
        <v>119</v>
      </c>
      <c r="F97" s="97" t="s">
        <v>193</v>
      </c>
      <c r="G97" s="98">
        <v>26</v>
      </c>
      <c r="H97" s="99">
        <v>1929</v>
      </c>
      <c r="I97" s="100">
        <v>51.3</v>
      </c>
      <c r="J97" s="59"/>
    </row>
    <row r="98" spans="1:10" ht="47.25" x14ac:dyDescent="0.25">
      <c r="A98" s="96">
        <v>26</v>
      </c>
      <c r="B98" s="97" t="s">
        <v>310</v>
      </c>
      <c r="C98" s="58" t="s">
        <v>118</v>
      </c>
      <c r="D98" s="58" t="s">
        <v>112</v>
      </c>
      <c r="E98" s="58" t="s">
        <v>119</v>
      </c>
      <c r="F98" s="97" t="s">
        <v>193</v>
      </c>
      <c r="G98" s="98">
        <v>27</v>
      </c>
      <c r="H98" s="99">
        <v>1986</v>
      </c>
      <c r="I98" s="100">
        <v>54.2</v>
      </c>
      <c r="J98" s="59"/>
    </row>
    <row r="99" spans="1:10" ht="47.25" x14ac:dyDescent="0.25">
      <c r="A99" s="96">
        <v>27</v>
      </c>
      <c r="B99" s="97" t="s">
        <v>310</v>
      </c>
      <c r="C99" s="58" t="s">
        <v>118</v>
      </c>
      <c r="D99" s="58" t="s">
        <v>112</v>
      </c>
      <c r="E99" s="58" t="s">
        <v>119</v>
      </c>
      <c r="F99" s="97" t="s">
        <v>193</v>
      </c>
      <c r="G99" s="98">
        <v>28</v>
      </c>
      <c r="H99" s="99">
        <v>1966</v>
      </c>
      <c r="I99" s="100">
        <v>39.520000000000003</v>
      </c>
      <c r="J99" s="59"/>
    </row>
    <row r="100" spans="1:10" ht="47.25" x14ac:dyDescent="0.25">
      <c r="A100" s="96">
        <v>28</v>
      </c>
      <c r="B100" s="97" t="s">
        <v>310</v>
      </c>
      <c r="C100" s="58" t="s">
        <v>118</v>
      </c>
      <c r="D100" s="58" t="s">
        <v>112</v>
      </c>
      <c r="E100" s="58" t="s">
        <v>119</v>
      </c>
      <c r="F100" s="97" t="s">
        <v>193</v>
      </c>
      <c r="G100" s="98">
        <v>29</v>
      </c>
      <c r="H100" s="99">
        <v>1947</v>
      </c>
      <c r="I100" s="100">
        <v>33</v>
      </c>
      <c r="J100" s="59"/>
    </row>
    <row r="101" spans="1:10" ht="47.25" x14ac:dyDescent="0.25">
      <c r="A101" s="96">
        <v>29</v>
      </c>
      <c r="B101" s="97" t="s">
        <v>310</v>
      </c>
      <c r="C101" s="58" t="s">
        <v>118</v>
      </c>
      <c r="D101" s="58" t="s">
        <v>112</v>
      </c>
      <c r="E101" s="58" t="s">
        <v>119</v>
      </c>
      <c r="F101" s="97" t="s">
        <v>193</v>
      </c>
      <c r="G101" s="98">
        <v>30</v>
      </c>
      <c r="H101" s="99">
        <v>2006</v>
      </c>
      <c r="I101" s="100">
        <v>80</v>
      </c>
      <c r="J101" s="59"/>
    </row>
    <row r="102" spans="1:10" ht="47.25" x14ac:dyDescent="0.25">
      <c r="A102" s="96">
        <v>30</v>
      </c>
      <c r="B102" s="97" t="s">
        <v>310</v>
      </c>
      <c r="C102" s="58" t="s">
        <v>118</v>
      </c>
      <c r="D102" s="58" t="s">
        <v>112</v>
      </c>
      <c r="E102" s="58" t="s">
        <v>119</v>
      </c>
      <c r="F102" s="97" t="s">
        <v>193</v>
      </c>
      <c r="G102" s="98">
        <v>31</v>
      </c>
      <c r="H102" s="99">
        <v>1925</v>
      </c>
      <c r="I102" s="100">
        <v>42</v>
      </c>
      <c r="J102" s="59"/>
    </row>
    <row r="103" spans="1:10" ht="47.25" x14ac:dyDescent="0.25">
      <c r="A103" s="96">
        <v>31</v>
      </c>
      <c r="B103" s="97" t="s">
        <v>310</v>
      </c>
      <c r="C103" s="58" t="s">
        <v>118</v>
      </c>
      <c r="D103" s="58" t="s">
        <v>112</v>
      </c>
      <c r="E103" s="58" t="s">
        <v>119</v>
      </c>
      <c r="F103" s="97" t="s">
        <v>193</v>
      </c>
      <c r="G103" s="98">
        <v>32</v>
      </c>
      <c r="H103" s="99">
        <v>1984</v>
      </c>
      <c r="I103" s="100">
        <v>56.8</v>
      </c>
      <c r="J103" s="59"/>
    </row>
    <row r="104" spans="1:10" ht="47.25" x14ac:dyDescent="0.25">
      <c r="A104" s="96">
        <v>32</v>
      </c>
      <c r="B104" s="97" t="s">
        <v>310</v>
      </c>
      <c r="C104" s="58" t="s">
        <v>118</v>
      </c>
      <c r="D104" s="58" t="s">
        <v>112</v>
      </c>
      <c r="E104" s="58" t="s">
        <v>119</v>
      </c>
      <c r="F104" s="97" t="s">
        <v>193</v>
      </c>
      <c r="G104" s="98">
        <v>33</v>
      </c>
      <c r="H104" s="99">
        <v>1966</v>
      </c>
      <c r="I104" s="100">
        <v>35</v>
      </c>
      <c r="J104" s="59"/>
    </row>
    <row r="105" spans="1:10" ht="47.25" x14ac:dyDescent="0.25">
      <c r="A105" s="96">
        <v>33</v>
      </c>
      <c r="B105" s="97" t="s">
        <v>310</v>
      </c>
      <c r="C105" s="58" t="s">
        <v>118</v>
      </c>
      <c r="D105" s="58" t="s">
        <v>112</v>
      </c>
      <c r="E105" s="58" t="s">
        <v>119</v>
      </c>
      <c r="F105" s="97" t="s">
        <v>193</v>
      </c>
      <c r="G105" s="98">
        <v>34</v>
      </c>
      <c r="H105" s="99">
        <v>1920</v>
      </c>
      <c r="I105" s="100">
        <v>49.6</v>
      </c>
      <c r="J105" s="59"/>
    </row>
    <row r="106" spans="1:10" ht="47.25" x14ac:dyDescent="0.25">
      <c r="A106" s="96">
        <v>34</v>
      </c>
      <c r="B106" s="97" t="s">
        <v>310</v>
      </c>
      <c r="C106" s="58" t="s">
        <v>118</v>
      </c>
      <c r="D106" s="58" t="s">
        <v>112</v>
      </c>
      <c r="E106" s="58" t="s">
        <v>119</v>
      </c>
      <c r="F106" s="97" t="s">
        <v>193</v>
      </c>
      <c r="G106" s="98">
        <v>35</v>
      </c>
      <c r="H106" s="99">
        <v>1920</v>
      </c>
      <c r="I106" s="100">
        <v>63</v>
      </c>
      <c r="J106" s="59"/>
    </row>
    <row r="107" spans="1:10" ht="47.25" x14ac:dyDescent="0.25">
      <c r="A107" s="96">
        <v>35</v>
      </c>
      <c r="B107" s="97" t="s">
        <v>310</v>
      </c>
      <c r="C107" s="58" t="s">
        <v>118</v>
      </c>
      <c r="D107" s="58" t="s">
        <v>112</v>
      </c>
      <c r="E107" s="58" t="s">
        <v>119</v>
      </c>
      <c r="F107" s="97" t="s">
        <v>193</v>
      </c>
      <c r="G107" s="98">
        <v>36</v>
      </c>
      <c r="H107" s="99">
        <v>1980</v>
      </c>
      <c r="I107" s="100">
        <v>57.2</v>
      </c>
      <c r="J107" s="59"/>
    </row>
    <row r="108" spans="1:10" ht="47.25" x14ac:dyDescent="0.25">
      <c r="A108" s="96">
        <v>36</v>
      </c>
      <c r="B108" s="97" t="s">
        <v>310</v>
      </c>
      <c r="C108" s="58" t="s">
        <v>118</v>
      </c>
      <c r="D108" s="58" t="s">
        <v>112</v>
      </c>
      <c r="E108" s="58" t="s">
        <v>119</v>
      </c>
      <c r="F108" s="97" t="s">
        <v>193</v>
      </c>
      <c r="G108" s="98">
        <v>37</v>
      </c>
      <c r="H108" s="99">
        <v>1980</v>
      </c>
      <c r="I108" s="100">
        <v>56</v>
      </c>
      <c r="J108" s="59"/>
    </row>
    <row r="109" spans="1:10" ht="47.25" x14ac:dyDescent="0.25">
      <c r="A109" s="96">
        <v>37</v>
      </c>
      <c r="B109" s="97" t="s">
        <v>310</v>
      </c>
      <c r="C109" s="58" t="s">
        <v>118</v>
      </c>
      <c r="D109" s="58" t="s">
        <v>112</v>
      </c>
      <c r="E109" s="58" t="s">
        <v>119</v>
      </c>
      <c r="F109" s="97" t="s">
        <v>193</v>
      </c>
      <c r="G109" s="98">
        <v>38</v>
      </c>
      <c r="H109" s="99">
        <v>1987</v>
      </c>
      <c r="I109" s="100">
        <v>56</v>
      </c>
      <c r="J109" s="59"/>
    </row>
    <row r="110" spans="1:10" ht="47.25" x14ac:dyDescent="0.25">
      <c r="A110" s="96">
        <v>38</v>
      </c>
      <c r="B110" s="97" t="s">
        <v>311</v>
      </c>
      <c r="C110" s="58" t="s">
        <v>118</v>
      </c>
      <c r="D110" s="58" t="s">
        <v>112</v>
      </c>
      <c r="E110" s="58" t="s">
        <v>119</v>
      </c>
      <c r="F110" s="97" t="s">
        <v>193</v>
      </c>
      <c r="G110" s="102" t="s">
        <v>312</v>
      </c>
      <c r="H110" s="99">
        <v>1980</v>
      </c>
      <c r="I110" s="100">
        <v>46</v>
      </c>
      <c r="J110" s="59"/>
    </row>
    <row r="111" spans="1:10" ht="47.25" x14ac:dyDescent="0.25">
      <c r="A111" s="96">
        <v>39</v>
      </c>
      <c r="B111" s="97" t="s">
        <v>311</v>
      </c>
      <c r="C111" s="58" t="s">
        <v>118</v>
      </c>
      <c r="D111" s="58" t="s">
        <v>112</v>
      </c>
      <c r="E111" s="58" t="s">
        <v>119</v>
      </c>
      <c r="F111" s="97" t="s">
        <v>193</v>
      </c>
      <c r="G111" s="98" t="s">
        <v>313</v>
      </c>
      <c r="H111" s="99">
        <v>1980</v>
      </c>
      <c r="I111" s="100">
        <v>54</v>
      </c>
      <c r="J111" s="59"/>
    </row>
    <row r="112" spans="1:10" ht="47.25" x14ac:dyDescent="0.25">
      <c r="A112" s="96">
        <v>40</v>
      </c>
      <c r="B112" s="97" t="s">
        <v>310</v>
      </c>
      <c r="C112" s="58" t="s">
        <v>118</v>
      </c>
      <c r="D112" s="58" t="s">
        <v>112</v>
      </c>
      <c r="E112" s="58" t="s">
        <v>119</v>
      </c>
      <c r="F112" s="97" t="s">
        <v>193</v>
      </c>
      <c r="G112" s="98">
        <v>40</v>
      </c>
      <c r="H112" s="99">
        <v>1929</v>
      </c>
      <c r="I112" s="100">
        <v>38.9</v>
      </c>
      <c r="J112" s="59"/>
    </row>
    <row r="113" spans="1:10" ht="47.25" x14ac:dyDescent="0.25">
      <c r="A113" s="96">
        <v>41</v>
      </c>
      <c r="B113" s="97" t="s">
        <v>310</v>
      </c>
      <c r="C113" s="58" t="s">
        <v>118</v>
      </c>
      <c r="D113" s="58" t="s">
        <v>112</v>
      </c>
      <c r="E113" s="58" t="s">
        <v>119</v>
      </c>
      <c r="F113" s="97" t="s">
        <v>193</v>
      </c>
      <c r="G113" s="98">
        <v>41</v>
      </c>
      <c r="H113" s="99">
        <v>1990</v>
      </c>
      <c r="I113" s="100">
        <v>42.7</v>
      </c>
      <c r="J113" s="59"/>
    </row>
    <row r="114" spans="1:10" ht="47.25" x14ac:dyDescent="0.25">
      <c r="A114" s="96">
        <v>42</v>
      </c>
      <c r="B114" s="97" t="s">
        <v>310</v>
      </c>
      <c r="C114" s="58" t="s">
        <v>118</v>
      </c>
      <c r="D114" s="58" t="s">
        <v>112</v>
      </c>
      <c r="E114" s="58" t="s">
        <v>119</v>
      </c>
      <c r="F114" s="97" t="s">
        <v>193</v>
      </c>
      <c r="G114" s="98">
        <v>42</v>
      </c>
      <c r="H114" s="99">
        <v>1929</v>
      </c>
      <c r="I114" s="100">
        <v>20</v>
      </c>
      <c r="J114" s="59"/>
    </row>
    <row r="115" spans="1:10" ht="47.25" x14ac:dyDescent="0.25">
      <c r="A115" s="96">
        <v>43</v>
      </c>
      <c r="B115" s="97" t="s">
        <v>310</v>
      </c>
      <c r="C115" s="58" t="s">
        <v>118</v>
      </c>
      <c r="D115" s="58" t="s">
        <v>112</v>
      </c>
      <c r="E115" s="58" t="s">
        <v>119</v>
      </c>
      <c r="F115" s="97" t="s">
        <v>193</v>
      </c>
      <c r="G115" s="98">
        <v>44</v>
      </c>
      <c r="H115" s="99">
        <v>1980</v>
      </c>
      <c r="I115" s="100">
        <v>63</v>
      </c>
      <c r="J115" s="59"/>
    </row>
    <row r="116" spans="1:10" ht="47.25" x14ac:dyDescent="0.25">
      <c r="A116" s="96">
        <v>44</v>
      </c>
      <c r="B116" s="97" t="s">
        <v>311</v>
      </c>
      <c r="C116" s="58" t="s">
        <v>118</v>
      </c>
      <c r="D116" s="58" t="s">
        <v>112</v>
      </c>
      <c r="E116" s="58" t="s">
        <v>119</v>
      </c>
      <c r="F116" s="97" t="s">
        <v>193</v>
      </c>
      <c r="G116" s="102" t="s">
        <v>314</v>
      </c>
      <c r="H116" s="99">
        <v>1980</v>
      </c>
      <c r="I116" s="100">
        <v>52.6</v>
      </c>
      <c r="J116" s="59"/>
    </row>
    <row r="117" spans="1:10" ht="47.25" x14ac:dyDescent="0.25">
      <c r="A117" s="96">
        <v>45</v>
      </c>
      <c r="B117" s="97" t="s">
        <v>311</v>
      </c>
      <c r="C117" s="58" t="s">
        <v>118</v>
      </c>
      <c r="D117" s="58" t="s">
        <v>112</v>
      </c>
      <c r="E117" s="58" t="s">
        <v>119</v>
      </c>
      <c r="F117" s="97" t="s">
        <v>193</v>
      </c>
      <c r="G117" s="102" t="s">
        <v>315</v>
      </c>
      <c r="H117" s="99">
        <v>1980</v>
      </c>
      <c r="I117" s="100">
        <v>54</v>
      </c>
      <c r="J117" s="59"/>
    </row>
    <row r="118" spans="1:10" ht="47.25" x14ac:dyDescent="0.25">
      <c r="A118" s="96">
        <v>46</v>
      </c>
      <c r="B118" s="97" t="s">
        <v>310</v>
      </c>
      <c r="C118" s="58" t="s">
        <v>118</v>
      </c>
      <c r="D118" s="58" t="s">
        <v>112</v>
      </c>
      <c r="E118" s="58" t="s">
        <v>119</v>
      </c>
      <c r="F118" s="97" t="s">
        <v>193</v>
      </c>
      <c r="G118" s="98">
        <v>46</v>
      </c>
      <c r="H118" s="99">
        <v>1980</v>
      </c>
      <c r="I118" s="100">
        <v>56.4</v>
      </c>
      <c r="J118" s="59"/>
    </row>
    <row r="119" spans="1:10" ht="47.25" x14ac:dyDescent="0.25">
      <c r="A119" s="96">
        <v>47</v>
      </c>
      <c r="B119" s="97" t="s">
        <v>310</v>
      </c>
      <c r="C119" s="58" t="s">
        <v>118</v>
      </c>
      <c r="D119" s="58" t="s">
        <v>112</v>
      </c>
      <c r="E119" s="58" t="s">
        <v>119</v>
      </c>
      <c r="F119" s="97" t="s">
        <v>193</v>
      </c>
      <c r="G119" s="98">
        <v>47</v>
      </c>
      <c r="H119" s="99">
        <v>1955</v>
      </c>
      <c r="I119" s="100">
        <v>34.9</v>
      </c>
      <c r="J119" s="59"/>
    </row>
    <row r="120" spans="1:10" ht="47.25" x14ac:dyDescent="0.25">
      <c r="A120" s="96">
        <v>48</v>
      </c>
      <c r="B120" s="97" t="s">
        <v>310</v>
      </c>
      <c r="C120" s="58" t="s">
        <v>118</v>
      </c>
      <c r="D120" s="58" t="s">
        <v>112</v>
      </c>
      <c r="E120" s="58" t="s">
        <v>119</v>
      </c>
      <c r="F120" s="97" t="s">
        <v>193</v>
      </c>
      <c r="G120" s="98">
        <v>50</v>
      </c>
      <c r="H120" s="99">
        <v>1991</v>
      </c>
      <c r="I120" s="100">
        <v>59.71</v>
      </c>
      <c r="J120" s="59"/>
    </row>
    <row r="121" spans="1:10" ht="47.25" x14ac:dyDescent="0.25">
      <c r="A121" s="96">
        <v>49</v>
      </c>
      <c r="B121" s="97" t="s">
        <v>311</v>
      </c>
      <c r="C121" s="58" t="s">
        <v>118</v>
      </c>
      <c r="D121" s="58" t="s">
        <v>112</v>
      </c>
      <c r="E121" s="58" t="s">
        <v>119</v>
      </c>
      <c r="F121" s="97" t="s">
        <v>193</v>
      </c>
      <c r="G121" s="102" t="s">
        <v>316</v>
      </c>
      <c r="H121" s="99"/>
      <c r="I121" s="100">
        <v>67.3</v>
      </c>
      <c r="J121" s="59"/>
    </row>
    <row r="122" spans="1:10" ht="47.25" x14ac:dyDescent="0.25">
      <c r="A122" s="96">
        <v>50</v>
      </c>
      <c r="B122" s="97" t="s">
        <v>311</v>
      </c>
      <c r="C122" s="58" t="s">
        <v>118</v>
      </c>
      <c r="D122" s="58" t="s">
        <v>112</v>
      </c>
      <c r="E122" s="58" t="s">
        <v>119</v>
      </c>
      <c r="F122" s="97" t="s">
        <v>193</v>
      </c>
      <c r="G122" s="102" t="s">
        <v>317</v>
      </c>
      <c r="H122" s="99">
        <v>1982</v>
      </c>
      <c r="I122" s="100">
        <v>68.599999999999994</v>
      </c>
      <c r="J122" s="59"/>
    </row>
    <row r="123" spans="1:10" ht="47.25" x14ac:dyDescent="0.25">
      <c r="A123" s="96">
        <v>51</v>
      </c>
      <c r="B123" s="97" t="s">
        <v>310</v>
      </c>
      <c r="C123" s="58" t="s">
        <v>118</v>
      </c>
      <c r="D123" s="58" t="s">
        <v>112</v>
      </c>
      <c r="E123" s="58" t="s">
        <v>119</v>
      </c>
      <c r="F123" s="97" t="s">
        <v>193</v>
      </c>
      <c r="G123" s="98">
        <v>52</v>
      </c>
      <c r="H123" s="99">
        <v>1996</v>
      </c>
      <c r="I123" s="100">
        <v>63</v>
      </c>
      <c r="J123" s="59"/>
    </row>
    <row r="124" spans="1:10" ht="47.25" x14ac:dyDescent="0.25">
      <c r="A124" s="96">
        <v>52</v>
      </c>
      <c r="B124" s="97" t="s">
        <v>310</v>
      </c>
      <c r="C124" s="58" t="s">
        <v>118</v>
      </c>
      <c r="D124" s="58" t="s">
        <v>112</v>
      </c>
      <c r="E124" s="58" t="s">
        <v>119</v>
      </c>
      <c r="F124" s="97" t="s">
        <v>193</v>
      </c>
      <c r="G124" s="98">
        <v>53</v>
      </c>
      <c r="H124" s="99">
        <v>1979</v>
      </c>
      <c r="I124" s="100">
        <v>120.2</v>
      </c>
      <c r="J124" s="59"/>
    </row>
    <row r="125" spans="1:10" ht="47.25" x14ac:dyDescent="0.25">
      <c r="A125" s="96">
        <v>53</v>
      </c>
      <c r="B125" s="97" t="s">
        <v>310</v>
      </c>
      <c r="C125" s="58" t="s">
        <v>118</v>
      </c>
      <c r="D125" s="58" t="s">
        <v>112</v>
      </c>
      <c r="E125" s="58" t="s">
        <v>119</v>
      </c>
      <c r="F125" s="97" t="s">
        <v>193</v>
      </c>
      <c r="G125" s="98">
        <v>54</v>
      </c>
      <c r="H125" s="99">
        <v>1957</v>
      </c>
      <c r="I125" s="100">
        <v>20</v>
      </c>
      <c r="J125" s="59"/>
    </row>
    <row r="126" spans="1:10" ht="47.25" x14ac:dyDescent="0.25">
      <c r="A126" s="96">
        <v>54</v>
      </c>
      <c r="B126" s="97" t="s">
        <v>311</v>
      </c>
      <c r="C126" s="58" t="s">
        <v>118</v>
      </c>
      <c r="D126" s="58" t="s">
        <v>112</v>
      </c>
      <c r="E126" s="58" t="s">
        <v>119</v>
      </c>
      <c r="F126" s="97" t="s">
        <v>193</v>
      </c>
      <c r="G126" s="98" t="s">
        <v>318</v>
      </c>
      <c r="H126" s="99">
        <v>1982</v>
      </c>
      <c r="I126" s="100">
        <v>61</v>
      </c>
      <c r="J126" s="59"/>
    </row>
    <row r="127" spans="1:10" ht="47.25" x14ac:dyDescent="0.25">
      <c r="A127" s="96">
        <v>55</v>
      </c>
      <c r="B127" s="97" t="s">
        <v>311</v>
      </c>
      <c r="C127" s="58" t="s">
        <v>118</v>
      </c>
      <c r="D127" s="58" t="s">
        <v>112</v>
      </c>
      <c r="E127" s="58" t="s">
        <v>119</v>
      </c>
      <c r="F127" s="97" t="s">
        <v>193</v>
      </c>
      <c r="G127" s="98" t="s">
        <v>319</v>
      </c>
      <c r="H127" s="99">
        <v>1982</v>
      </c>
      <c r="I127" s="100">
        <v>62.6</v>
      </c>
      <c r="J127" s="59"/>
    </row>
    <row r="128" spans="1:10" ht="47.25" x14ac:dyDescent="0.25">
      <c r="A128" s="96">
        <v>56</v>
      </c>
      <c r="B128" s="97" t="s">
        <v>310</v>
      </c>
      <c r="C128" s="58" t="s">
        <v>118</v>
      </c>
      <c r="D128" s="58" t="s">
        <v>112</v>
      </c>
      <c r="E128" s="58" t="s">
        <v>119</v>
      </c>
      <c r="F128" s="97" t="s">
        <v>193</v>
      </c>
      <c r="G128" s="98">
        <v>56</v>
      </c>
      <c r="H128" s="99">
        <v>2008</v>
      </c>
      <c r="I128" s="100">
        <v>96.99</v>
      </c>
      <c r="J128" s="59"/>
    </row>
    <row r="129" spans="1:10" ht="47.25" x14ac:dyDescent="0.25">
      <c r="A129" s="96">
        <v>57</v>
      </c>
      <c r="B129" s="97" t="s">
        <v>310</v>
      </c>
      <c r="C129" s="58" t="s">
        <v>118</v>
      </c>
      <c r="D129" s="58" t="s">
        <v>112</v>
      </c>
      <c r="E129" s="58" t="s">
        <v>119</v>
      </c>
      <c r="F129" s="97" t="s">
        <v>193</v>
      </c>
      <c r="G129" s="98">
        <v>58</v>
      </c>
      <c r="H129" s="99">
        <v>2009</v>
      </c>
      <c r="I129" s="100">
        <v>208.9</v>
      </c>
      <c r="J129" s="59"/>
    </row>
    <row r="130" spans="1:10" ht="47.25" x14ac:dyDescent="0.25">
      <c r="A130" s="96">
        <v>58</v>
      </c>
      <c r="B130" s="97" t="s">
        <v>310</v>
      </c>
      <c r="C130" s="58" t="s">
        <v>118</v>
      </c>
      <c r="D130" s="58" t="s">
        <v>112</v>
      </c>
      <c r="E130" s="58" t="s">
        <v>119</v>
      </c>
      <c r="F130" s="97" t="s">
        <v>320</v>
      </c>
      <c r="G130" s="98">
        <v>64</v>
      </c>
      <c r="H130" s="99">
        <v>2012</v>
      </c>
      <c r="I130" s="100">
        <v>105</v>
      </c>
      <c r="J130" s="59"/>
    </row>
    <row r="131" spans="1:10" ht="47.25" x14ac:dyDescent="0.25">
      <c r="A131" s="96">
        <v>59</v>
      </c>
      <c r="B131" s="97" t="s">
        <v>310</v>
      </c>
      <c r="C131" s="58" t="s">
        <v>118</v>
      </c>
      <c r="D131" s="58" t="s">
        <v>112</v>
      </c>
      <c r="E131" s="58" t="s">
        <v>119</v>
      </c>
      <c r="F131" s="97" t="s">
        <v>193</v>
      </c>
      <c r="G131" s="98">
        <v>78</v>
      </c>
      <c r="H131" s="99">
        <v>2012</v>
      </c>
      <c r="I131" s="100">
        <v>78.3</v>
      </c>
      <c r="J131" s="59"/>
    </row>
    <row r="132" spans="1:10" ht="47.25" x14ac:dyDescent="0.25">
      <c r="A132" s="96">
        <v>60</v>
      </c>
      <c r="B132" s="97" t="s">
        <v>310</v>
      </c>
      <c r="C132" s="58" t="s">
        <v>118</v>
      </c>
      <c r="D132" s="58" t="s">
        <v>112</v>
      </c>
      <c r="E132" s="58" t="s">
        <v>119</v>
      </c>
      <c r="F132" s="97" t="s">
        <v>321</v>
      </c>
      <c r="G132" s="98">
        <v>1</v>
      </c>
      <c r="H132" s="99">
        <v>1983</v>
      </c>
      <c r="I132" s="100">
        <v>56.6</v>
      </c>
      <c r="J132" s="59"/>
    </row>
    <row r="133" spans="1:10" ht="47.25" x14ac:dyDescent="0.25">
      <c r="A133" s="96">
        <v>61</v>
      </c>
      <c r="B133" s="97" t="s">
        <v>310</v>
      </c>
      <c r="C133" s="58" t="s">
        <v>118</v>
      </c>
      <c r="D133" s="58" t="s">
        <v>112</v>
      </c>
      <c r="E133" s="58" t="s">
        <v>119</v>
      </c>
      <c r="F133" s="97" t="s">
        <v>321</v>
      </c>
      <c r="G133" s="98">
        <v>2</v>
      </c>
      <c r="H133" s="99">
        <v>1980</v>
      </c>
      <c r="I133" s="100">
        <v>61.6</v>
      </c>
      <c r="J133" s="59"/>
    </row>
    <row r="134" spans="1:10" ht="47.25" x14ac:dyDescent="0.25">
      <c r="A134" s="96">
        <v>62</v>
      </c>
      <c r="B134" s="97" t="s">
        <v>310</v>
      </c>
      <c r="C134" s="58" t="s">
        <v>118</v>
      </c>
      <c r="D134" s="58" t="s">
        <v>112</v>
      </c>
      <c r="E134" s="58" t="s">
        <v>119</v>
      </c>
      <c r="F134" s="97" t="s">
        <v>321</v>
      </c>
      <c r="G134" s="98">
        <v>3</v>
      </c>
      <c r="H134" s="99">
        <v>1981</v>
      </c>
      <c r="I134" s="100">
        <v>52.5</v>
      </c>
      <c r="J134" s="59"/>
    </row>
    <row r="135" spans="1:10" ht="47.25" x14ac:dyDescent="0.25">
      <c r="A135" s="96">
        <v>63</v>
      </c>
      <c r="B135" s="97" t="s">
        <v>310</v>
      </c>
      <c r="C135" s="58" t="s">
        <v>118</v>
      </c>
      <c r="D135" s="58" t="s">
        <v>112</v>
      </c>
      <c r="E135" s="58" t="s">
        <v>119</v>
      </c>
      <c r="F135" s="97" t="s">
        <v>321</v>
      </c>
      <c r="G135" s="98">
        <v>4</v>
      </c>
      <c r="H135" s="99">
        <v>1980</v>
      </c>
      <c r="I135" s="100">
        <v>59.45</v>
      </c>
      <c r="J135" s="59"/>
    </row>
    <row r="136" spans="1:10" ht="47.25" x14ac:dyDescent="0.25">
      <c r="A136" s="96">
        <v>64</v>
      </c>
      <c r="B136" s="97" t="s">
        <v>310</v>
      </c>
      <c r="C136" s="58" t="s">
        <v>118</v>
      </c>
      <c r="D136" s="58" t="s">
        <v>112</v>
      </c>
      <c r="E136" s="58" t="s">
        <v>119</v>
      </c>
      <c r="F136" s="97" t="s">
        <v>321</v>
      </c>
      <c r="G136" s="98">
        <v>5</v>
      </c>
      <c r="H136" s="99">
        <v>1980</v>
      </c>
      <c r="I136" s="100">
        <v>50.07</v>
      </c>
      <c r="J136" s="59"/>
    </row>
    <row r="137" spans="1:10" ht="47.25" x14ac:dyDescent="0.25">
      <c r="A137" s="96">
        <v>65</v>
      </c>
      <c r="B137" s="97" t="s">
        <v>310</v>
      </c>
      <c r="C137" s="58" t="s">
        <v>118</v>
      </c>
      <c r="D137" s="58" t="s">
        <v>112</v>
      </c>
      <c r="E137" s="58" t="s">
        <v>119</v>
      </c>
      <c r="F137" s="97" t="s">
        <v>321</v>
      </c>
      <c r="G137" s="98">
        <v>6</v>
      </c>
      <c r="H137" s="99">
        <v>1980</v>
      </c>
      <c r="I137" s="100">
        <v>59.8</v>
      </c>
      <c r="J137" s="59"/>
    </row>
    <row r="138" spans="1:10" ht="47.25" x14ac:dyDescent="0.25">
      <c r="A138" s="96">
        <v>66</v>
      </c>
      <c r="B138" s="97" t="s">
        <v>310</v>
      </c>
      <c r="C138" s="58" t="s">
        <v>118</v>
      </c>
      <c r="D138" s="58" t="s">
        <v>112</v>
      </c>
      <c r="E138" s="58" t="s">
        <v>119</v>
      </c>
      <c r="F138" s="97" t="s">
        <v>321</v>
      </c>
      <c r="G138" s="98">
        <v>7</v>
      </c>
      <c r="H138" s="99">
        <v>1988</v>
      </c>
      <c r="I138" s="100">
        <v>76.099999999999994</v>
      </c>
      <c r="J138" s="59"/>
    </row>
    <row r="139" spans="1:10" ht="47.25" x14ac:dyDescent="0.25">
      <c r="A139" s="96">
        <v>67</v>
      </c>
      <c r="B139" s="97" t="s">
        <v>310</v>
      </c>
      <c r="C139" s="58" t="s">
        <v>118</v>
      </c>
      <c r="D139" s="58" t="s">
        <v>112</v>
      </c>
      <c r="E139" s="58" t="s">
        <v>119</v>
      </c>
      <c r="F139" s="97" t="s">
        <v>321</v>
      </c>
      <c r="G139" s="98">
        <v>8</v>
      </c>
      <c r="H139" s="99">
        <v>1982</v>
      </c>
      <c r="I139" s="100">
        <v>72</v>
      </c>
      <c r="J139" s="59"/>
    </row>
    <row r="140" spans="1:10" ht="47.25" x14ac:dyDescent="0.25">
      <c r="A140" s="96">
        <v>68</v>
      </c>
      <c r="B140" s="97" t="s">
        <v>310</v>
      </c>
      <c r="C140" s="58" t="s">
        <v>118</v>
      </c>
      <c r="D140" s="58" t="s">
        <v>112</v>
      </c>
      <c r="E140" s="58" t="s">
        <v>119</v>
      </c>
      <c r="F140" s="97" t="s">
        <v>321</v>
      </c>
      <c r="G140" s="98">
        <v>9</v>
      </c>
      <c r="H140" s="99">
        <v>1930</v>
      </c>
      <c r="I140" s="100">
        <v>44.9</v>
      </c>
      <c r="J140" s="59"/>
    </row>
    <row r="141" spans="1:10" ht="47.25" x14ac:dyDescent="0.25">
      <c r="A141" s="96">
        <v>69</v>
      </c>
      <c r="B141" s="97" t="s">
        <v>310</v>
      </c>
      <c r="C141" s="58" t="s">
        <v>118</v>
      </c>
      <c r="D141" s="58" t="s">
        <v>112</v>
      </c>
      <c r="E141" s="58" t="s">
        <v>119</v>
      </c>
      <c r="F141" s="97" t="s">
        <v>321</v>
      </c>
      <c r="G141" s="98">
        <v>10</v>
      </c>
      <c r="H141" s="99">
        <v>1982</v>
      </c>
      <c r="I141" s="100">
        <v>89.4</v>
      </c>
      <c r="J141" s="59"/>
    </row>
    <row r="142" spans="1:10" ht="47.25" x14ac:dyDescent="0.25">
      <c r="A142" s="96">
        <v>70</v>
      </c>
      <c r="B142" s="97" t="s">
        <v>310</v>
      </c>
      <c r="C142" s="58" t="s">
        <v>118</v>
      </c>
      <c r="D142" s="58" t="s">
        <v>112</v>
      </c>
      <c r="E142" s="58" t="s">
        <v>119</v>
      </c>
      <c r="F142" s="97" t="s">
        <v>321</v>
      </c>
      <c r="G142" s="98">
        <v>11</v>
      </c>
      <c r="H142" s="99">
        <v>1920</v>
      </c>
      <c r="I142" s="100">
        <v>36</v>
      </c>
      <c r="J142" s="59"/>
    </row>
    <row r="143" spans="1:10" ht="47.25" x14ac:dyDescent="0.25">
      <c r="A143" s="96">
        <v>71</v>
      </c>
      <c r="B143" s="97" t="s">
        <v>310</v>
      </c>
      <c r="C143" s="58" t="s">
        <v>118</v>
      </c>
      <c r="D143" s="58" t="s">
        <v>112</v>
      </c>
      <c r="E143" s="58" t="s">
        <v>119</v>
      </c>
      <c r="F143" s="97" t="s">
        <v>321</v>
      </c>
      <c r="G143" s="98">
        <v>12</v>
      </c>
      <c r="H143" s="99">
        <v>1982</v>
      </c>
      <c r="I143" s="100">
        <v>57.5</v>
      </c>
      <c r="J143" s="59"/>
    </row>
    <row r="144" spans="1:10" ht="47.25" x14ac:dyDescent="0.25">
      <c r="A144" s="96">
        <v>72</v>
      </c>
      <c r="B144" s="97" t="s">
        <v>310</v>
      </c>
      <c r="C144" s="58" t="s">
        <v>118</v>
      </c>
      <c r="D144" s="58" t="s">
        <v>112</v>
      </c>
      <c r="E144" s="58" t="s">
        <v>119</v>
      </c>
      <c r="F144" s="97" t="s">
        <v>321</v>
      </c>
      <c r="G144" s="98">
        <v>13</v>
      </c>
      <c r="H144" s="99">
        <v>1964</v>
      </c>
      <c r="I144" s="100">
        <v>42</v>
      </c>
      <c r="J144" s="59"/>
    </row>
    <row r="145" spans="1:10" ht="47.25" x14ac:dyDescent="0.25">
      <c r="A145" s="96">
        <v>73</v>
      </c>
      <c r="B145" s="97" t="s">
        <v>310</v>
      </c>
      <c r="C145" s="58" t="s">
        <v>118</v>
      </c>
      <c r="D145" s="58" t="s">
        <v>112</v>
      </c>
      <c r="E145" s="58" t="s">
        <v>119</v>
      </c>
      <c r="F145" s="97" t="s">
        <v>321</v>
      </c>
      <c r="G145" s="98">
        <v>14</v>
      </c>
      <c r="H145" s="99">
        <v>1982</v>
      </c>
      <c r="I145" s="100">
        <v>87.1</v>
      </c>
      <c r="J145" s="59"/>
    </row>
    <row r="146" spans="1:10" ht="47.25" x14ac:dyDescent="0.25">
      <c r="A146" s="96">
        <v>74</v>
      </c>
      <c r="B146" s="97" t="s">
        <v>310</v>
      </c>
      <c r="C146" s="58" t="s">
        <v>118</v>
      </c>
      <c r="D146" s="58" t="s">
        <v>112</v>
      </c>
      <c r="E146" s="58" t="s">
        <v>119</v>
      </c>
      <c r="F146" s="97" t="s">
        <v>125</v>
      </c>
      <c r="G146" s="98">
        <v>1</v>
      </c>
      <c r="H146" s="99">
        <v>1929</v>
      </c>
      <c r="I146" s="100">
        <v>54</v>
      </c>
      <c r="J146" s="59"/>
    </row>
    <row r="147" spans="1:10" ht="47.25" x14ac:dyDescent="0.25">
      <c r="A147" s="96">
        <v>75</v>
      </c>
      <c r="B147" s="97" t="s">
        <v>310</v>
      </c>
      <c r="C147" s="58" t="s">
        <v>118</v>
      </c>
      <c r="D147" s="58" t="s">
        <v>112</v>
      </c>
      <c r="E147" s="58" t="s">
        <v>119</v>
      </c>
      <c r="F147" s="97" t="s">
        <v>125</v>
      </c>
      <c r="G147" s="98">
        <v>2</v>
      </c>
      <c r="H147" s="99">
        <v>1920</v>
      </c>
      <c r="I147" s="100">
        <v>41.8</v>
      </c>
      <c r="J147" s="59"/>
    </row>
    <row r="148" spans="1:10" ht="47.25" x14ac:dyDescent="0.25">
      <c r="A148" s="96">
        <v>76</v>
      </c>
      <c r="B148" s="97" t="s">
        <v>310</v>
      </c>
      <c r="C148" s="58" t="s">
        <v>118</v>
      </c>
      <c r="D148" s="58" t="s">
        <v>112</v>
      </c>
      <c r="E148" s="58" t="s">
        <v>119</v>
      </c>
      <c r="F148" s="97" t="s">
        <v>125</v>
      </c>
      <c r="G148" s="98">
        <v>3</v>
      </c>
      <c r="H148" s="99">
        <v>1926</v>
      </c>
      <c r="I148" s="100">
        <v>63</v>
      </c>
      <c r="J148" s="59"/>
    </row>
    <row r="149" spans="1:10" ht="47.25" x14ac:dyDescent="0.25">
      <c r="A149" s="96">
        <v>77</v>
      </c>
      <c r="B149" s="97" t="s">
        <v>310</v>
      </c>
      <c r="C149" s="58" t="s">
        <v>118</v>
      </c>
      <c r="D149" s="58" t="s">
        <v>112</v>
      </c>
      <c r="E149" s="58" t="s">
        <v>119</v>
      </c>
      <c r="F149" s="97" t="s">
        <v>125</v>
      </c>
      <c r="G149" s="98">
        <v>4</v>
      </c>
      <c r="H149" s="99">
        <v>1990</v>
      </c>
      <c r="I149" s="100">
        <v>59.45</v>
      </c>
      <c r="J149" s="59"/>
    </row>
    <row r="150" spans="1:10" ht="47.25" x14ac:dyDescent="0.25">
      <c r="A150" s="96">
        <v>78</v>
      </c>
      <c r="B150" s="97" t="s">
        <v>311</v>
      </c>
      <c r="C150" s="58" t="s">
        <v>118</v>
      </c>
      <c r="D150" s="58" t="s">
        <v>112</v>
      </c>
      <c r="E150" s="58" t="s">
        <v>119</v>
      </c>
      <c r="F150" s="97" t="s">
        <v>125</v>
      </c>
      <c r="G150" s="102" t="s">
        <v>322</v>
      </c>
      <c r="H150" s="99">
        <v>1978</v>
      </c>
      <c r="I150" s="100">
        <v>45.1</v>
      </c>
      <c r="J150" s="59"/>
    </row>
    <row r="151" spans="1:10" ht="47.25" x14ac:dyDescent="0.25">
      <c r="A151" s="96">
        <v>79</v>
      </c>
      <c r="B151" s="97" t="s">
        <v>311</v>
      </c>
      <c r="C151" s="58" t="s">
        <v>118</v>
      </c>
      <c r="D151" s="58" t="s">
        <v>112</v>
      </c>
      <c r="E151" s="58" t="s">
        <v>119</v>
      </c>
      <c r="F151" s="97" t="s">
        <v>125</v>
      </c>
      <c r="G151" s="102" t="s">
        <v>323</v>
      </c>
      <c r="H151" s="99">
        <v>1978</v>
      </c>
      <c r="I151" s="100">
        <v>44.05</v>
      </c>
      <c r="J151" s="59"/>
    </row>
    <row r="152" spans="1:10" ht="47.25" x14ac:dyDescent="0.25">
      <c r="A152" s="96">
        <v>80</v>
      </c>
      <c r="B152" s="97" t="s">
        <v>311</v>
      </c>
      <c r="C152" s="58" t="s">
        <v>118</v>
      </c>
      <c r="D152" s="58" t="s">
        <v>112</v>
      </c>
      <c r="E152" s="58" t="s">
        <v>119</v>
      </c>
      <c r="F152" s="97" t="s">
        <v>125</v>
      </c>
      <c r="G152" s="102" t="s">
        <v>324</v>
      </c>
      <c r="H152" s="99">
        <v>1978</v>
      </c>
      <c r="I152" s="100">
        <v>46.05</v>
      </c>
      <c r="J152" s="59"/>
    </row>
    <row r="153" spans="1:10" ht="47.25" x14ac:dyDescent="0.25">
      <c r="A153" s="96">
        <v>81</v>
      </c>
      <c r="B153" s="97" t="s">
        <v>311</v>
      </c>
      <c r="C153" s="58" t="s">
        <v>118</v>
      </c>
      <c r="D153" s="58" t="s">
        <v>112</v>
      </c>
      <c r="E153" s="58" t="s">
        <v>119</v>
      </c>
      <c r="F153" s="97" t="s">
        <v>125</v>
      </c>
      <c r="G153" s="102" t="s">
        <v>325</v>
      </c>
      <c r="H153" s="99">
        <v>1978</v>
      </c>
      <c r="I153" s="100">
        <v>48.8</v>
      </c>
      <c r="J153" s="59"/>
    </row>
    <row r="154" spans="1:10" ht="47.25" x14ac:dyDescent="0.25">
      <c r="A154" s="96">
        <v>82</v>
      </c>
      <c r="B154" s="97" t="s">
        <v>310</v>
      </c>
      <c r="C154" s="58" t="s">
        <v>118</v>
      </c>
      <c r="D154" s="58" t="s">
        <v>112</v>
      </c>
      <c r="E154" s="58" t="s">
        <v>119</v>
      </c>
      <c r="F154" s="97" t="s">
        <v>125</v>
      </c>
      <c r="G154" s="98">
        <v>7</v>
      </c>
      <c r="H154" s="99">
        <v>1972</v>
      </c>
      <c r="I154" s="100">
        <v>36</v>
      </c>
      <c r="J154" s="59"/>
    </row>
    <row r="155" spans="1:10" ht="47.25" x14ac:dyDescent="0.25">
      <c r="A155" s="96">
        <v>83</v>
      </c>
      <c r="B155" s="97" t="s">
        <v>310</v>
      </c>
      <c r="C155" s="58" t="s">
        <v>118</v>
      </c>
      <c r="D155" s="58" t="s">
        <v>112</v>
      </c>
      <c r="E155" s="58" t="s">
        <v>119</v>
      </c>
      <c r="F155" s="97" t="s">
        <v>125</v>
      </c>
      <c r="G155" s="98">
        <v>8</v>
      </c>
      <c r="H155" s="99">
        <v>1972</v>
      </c>
      <c r="I155" s="100">
        <v>25</v>
      </c>
      <c r="J155" s="59"/>
    </row>
    <row r="156" spans="1:10" ht="47.25" x14ac:dyDescent="0.25">
      <c r="A156" s="96">
        <v>84</v>
      </c>
      <c r="B156" s="97" t="s">
        <v>310</v>
      </c>
      <c r="C156" s="58" t="s">
        <v>118</v>
      </c>
      <c r="D156" s="58" t="s">
        <v>112</v>
      </c>
      <c r="E156" s="58" t="s">
        <v>119</v>
      </c>
      <c r="F156" s="97" t="s">
        <v>125</v>
      </c>
      <c r="G156" s="98">
        <v>9</v>
      </c>
      <c r="H156" s="99">
        <v>1970</v>
      </c>
      <c r="I156" s="100">
        <v>36</v>
      </c>
      <c r="J156" s="59"/>
    </row>
    <row r="157" spans="1:10" ht="47.25" x14ac:dyDescent="0.25">
      <c r="A157" s="96">
        <v>85</v>
      </c>
      <c r="B157" s="97" t="s">
        <v>310</v>
      </c>
      <c r="C157" s="58" t="s">
        <v>118</v>
      </c>
      <c r="D157" s="58" t="s">
        <v>112</v>
      </c>
      <c r="E157" s="58" t="s">
        <v>119</v>
      </c>
      <c r="F157" s="97" t="s">
        <v>125</v>
      </c>
      <c r="G157" s="98">
        <v>10</v>
      </c>
      <c r="H157" s="99">
        <v>1970</v>
      </c>
      <c r="I157" s="100">
        <v>36</v>
      </c>
      <c r="J157" s="59"/>
    </row>
    <row r="158" spans="1:10" ht="47.25" x14ac:dyDescent="0.25">
      <c r="A158" s="96">
        <v>86</v>
      </c>
      <c r="B158" s="97" t="s">
        <v>310</v>
      </c>
      <c r="C158" s="58" t="s">
        <v>118</v>
      </c>
      <c r="D158" s="58" t="s">
        <v>112</v>
      </c>
      <c r="E158" s="58" t="s">
        <v>119</v>
      </c>
      <c r="F158" s="97" t="s">
        <v>125</v>
      </c>
      <c r="G158" s="98">
        <v>11</v>
      </c>
      <c r="H158" s="99">
        <v>1970</v>
      </c>
      <c r="I158" s="100">
        <v>36</v>
      </c>
      <c r="J158" s="59"/>
    </row>
    <row r="159" spans="1:10" ht="47.25" x14ac:dyDescent="0.25">
      <c r="A159" s="96">
        <v>87</v>
      </c>
      <c r="B159" s="97" t="s">
        <v>310</v>
      </c>
      <c r="C159" s="58" t="s">
        <v>118</v>
      </c>
      <c r="D159" s="58" t="s">
        <v>112</v>
      </c>
      <c r="E159" s="58" t="s">
        <v>119</v>
      </c>
      <c r="F159" s="97" t="s">
        <v>125</v>
      </c>
      <c r="G159" s="98">
        <v>12</v>
      </c>
      <c r="H159" s="99">
        <v>1970</v>
      </c>
      <c r="I159" s="100">
        <v>42</v>
      </c>
      <c r="J159" s="59"/>
    </row>
    <row r="160" spans="1:10" ht="47.25" x14ac:dyDescent="0.25">
      <c r="A160" s="96">
        <v>88</v>
      </c>
      <c r="B160" s="97" t="s">
        <v>310</v>
      </c>
      <c r="C160" s="58" t="s">
        <v>118</v>
      </c>
      <c r="D160" s="58" t="s">
        <v>112</v>
      </c>
      <c r="E160" s="58" t="s">
        <v>119</v>
      </c>
      <c r="F160" s="97" t="s">
        <v>125</v>
      </c>
      <c r="G160" s="98">
        <v>13</v>
      </c>
      <c r="H160" s="99">
        <v>1970</v>
      </c>
      <c r="I160" s="100">
        <v>37.299999999999997</v>
      </c>
      <c r="J160" s="59"/>
    </row>
    <row r="161" spans="1:10" ht="47.25" x14ac:dyDescent="0.25">
      <c r="A161" s="96">
        <v>89</v>
      </c>
      <c r="B161" s="97" t="s">
        <v>310</v>
      </c>
      <c r="C161" s="58" t="s">
        <v>118</v>
      </c>
      <c r="D161" s="58" t="s">
        <v>112</v>
      </c>
      <c r="E161" s="58" t="s">
        <v>119</v>
      </c>
      <c r="F161" s="97" t="s">
        <v>125</v>
      </c>
      <c r="G161" s="98">
        <v>14</v>
      </c>
      <c r="H161" s="99">
        <v>1972</v>
      </c>
      <c r="I161" s="100">
        <v>119.3</v>
      </c>
      <c r="J161" s="59"/>
    </row>
    <row r="162" spans="1:10" ht="47.25" x14ac:dyDescent="0.25">
      <c r="A162" s="96">
        <v>90</v>
      </c>
      <c r="B162" s="97" t="s">
        <v>310</v>
      </c>
      <c r="C162" s="58" t="s">
        <v>118</v>
      </c>
      <c r="D162" s="58" t="s">
        <v>112</v>
      </c>
      <c r="E162" s="58" t="s">
        <v>119</v>
      </c>
      <c r="F162" s="97" t="s">
        <v>125</v>
      </c>
      <c r="G162" s="98">
        <v>15</v>
      </c>
      <c r="H162" s="99">
        <v>1972</v>
      </c>
      <c r="I162" s="100">
        <v>39.9</v>
      </c>
      <c r="J162" s="59"/>
    </row>
    <row r="163" spans="1:10" ht="47.25" x14ac:dyDescent="0.25">
      <c r="A163" s="96">
        <v>91</v>
      </c>
      <c r="B163" s="97" t="s">
        <v>310</v>
      </c>
      <c r="C163" s="58" t="s">
        <v>118</v>
      </c>
      <c r="D163" s="58" t="s">
        <v>112</v>
      </c>
      <c r="E163" s="58" t="s">
        <v>119</v>
      </c>
      <c r="F163" s="97" t="s">
        <v>125</v>
      </c>
      <c r="G163" s="98">
        <v>16</v>
      </c>
      <c r="H163" s="99">
        <v>1980</v>
      </c>
      <c r="I163" s="100">
        <v>39.950000000000003</v>
      </c>
      <c r="J163" s="59"/>
    </row>
    <row r="164" spans="1:10" ht="47.25" x14ac:dyDescent="0.25">
      <c r="A164" s="96">
        <v>92</v>
      </c>
      <c r="B164" s="97" t="s">
        <v>310</v>
      </c>
      <c r="C164" s="58" t="s">
        <v>118</v>
      </c>
      <c r="D164" s="58" t="s">
        <v>112</v>
      </c>
      <c r="E164" s="58" t="s">
        <v>119</v>
      </c>
      <c r="F164" s="97" t="s">
        <v>125</v>
      </c>
      <c r="G164" s="98">
        <v>17</v>
      </c>
      <c r="H164" s="99">
        <v>1970</v>
      </c>
      <c r="I164" s="100">
        <v>37.700000000000003</v>
      </c>
      <c r="J164" s="59"/>
    </row>
    <row r="165" spans="1:10" ht="47.25" x14ac:dyDescent="0.25">
      <c r="A165" s="96">
        <v>93</v>
      </c>
      <c r="B165" s="97" t="s">
        <v>310</v>
      </c>
      <c r="C165" s="58" t="s">
        <v>118</v>
      </c>
      <c r="D165" s="58" t="s">
        <v>112</v>
      </c>
      <c r="E165" s="58" t="s">
        <v>119</v>
      </c>
      <c r="F165" s="97" t="s">
        <v>125</v>
      </c>
      <c r="G165" s="98">
        <v>18</v>
      </c>
      <c r="H165" s="99">
        <v>1980</v>
      </c>
      <c r="I165" s="100">
        <v>62</v>
      </c>
      <c r="J165" s="59"/>
    </row>
    <row r="166" spans="1:10" ht="47.25" x14ac:dyDescent="0.25">
      <c r="A166" s="96">
        <v>94</v>
      </c>
      <c r="B166" s="97" t="s">
        <v>310</v>
      </c>
      <c r="C166" s="58" t="s">
        <v>118</v>
      </c>
      <c r="D166" s="58" t="s">
        <v>112</v>
      </c>
      <c r="E166" s="58" t="s">
        <v>119</v>
      </c>
      <c r="F166" s="103" t="s">
        <v>125</v>
      </c>
      <c r="G166" s="98">
        <v>19</v>
      </c>
      <c r="H166" s="99">
        <v>1970</v>
      </c>
      <c r="I166" s="100">
        <v>35.6</v>
      </c>
      <c r="J166" s="59"/>
    </row>
    <row r="167" spans="1:10" ht="47.25" x14ac:dyDescent="0.25">
      <c r="A167" s="96">
        <v>95</v>
      </c>
      <c r="B167" s="97" t="s">
        <v>310</v>
      </c>
      <c r="C167" s="58" t="s">
        <v>118</v>
      </c>
      <c r="D167" s="58" t="s">
        <v>112</v>
      </c>
      <c r="E167" s="58" t="s">
        <v>119</v>
      </c>
      <c r="F167" s="103" t="s">
        <v>125</v>
      </c>
      <c r="G167" s="98">
        <v>20</v>
      </c>
      <c r="H167" s="99">
        <v>1970</v>
      </c>
      <c r="I167" s="100">
        <v>34.4</v>
      </c>
      <c r="J167" s="59"/>
    </row>
    <row r="168" spans="1:10" ht="47.25" x14ac:dyDescent="0.25">
      <c r="A168" s="96">
        <v>96</v>
      </c>
      <c r="B168" s="97" t="s">
        <v>310</v>
      </c>
      <c r="C168" s="58" t="s">
        <v>118</v>
      </c>
      <c r="D168" s="58" t="s">
        <v>112</v>
      </c>
      <c r="E168" s="58" t="s">
        <v>119</v>
      </c>
      <c r="F168" s="103" t="s">
        <v>125</v>
      </c>
      <c r="G168" s="98">
        <v>21</v>
      </c>
      <c r="H168" s="99">
        <v>1964</v>
      </c>
      <c r="I168" s="100">
        <v>36</v>
      </c>
      <c r="J168" s="59"/>
    </row>
    <row r="169" spans="1:10" ht="47.25" x14ac:dyDescent="0.25">
      <c r="A169" s="96">
        <v>97</v>
      </c>
      <c r="B169" s="97" t="s">
        <v>310</v>
      </c>
      <c r="C169" s="58" t="s">
        <v>118</v>
      </c>
      <c r="D169" s="58" t="s">
        <v>112</v>
      </c>
      <c r="E169" s="58" t="s">
        <v>119</v>
      </c>
      <c r="F169" s="103" t="s">
        <v>125</v>
      </c>
      <c r="G169" s="98">
        <v>22</v>
      </c>
      <c r="H169" s="99">
        <v>1964</v>
      </c>
      <c r="I169" s="100">
        <v>44.9</v>
      </c>
      <c r="J169" s="59"/>
    </row>
    <row r="170" spans="1:10" ht="47.25" x14ac:dyDescent="0.25">
      <c r="A170" s="96">
        <v>98</v>
      </c>
      <c r="B170" s="97" t="s">
        <v>310</v>
      </c>
      <c r="C170" s="58" t="s">
        <v>118</v>
      </c>
      <c r="D170" s="58" t="s">
        <v>112</v>
      </c>
      <c r="E170" s="58" t="s">
        <v>119</v>
      </c>
      <c r="F170" s="103" t="s">
        <v>125</v>
      </c>
      <c r="G170" s="98">
        <v>23</v>
      </c>
      <c r="H170" s="99">
        <v>1993</v>
      </c>
      <c r="I170" s="100">
        <v>53</v>
      </c>
      <c r="J170" s="59"/>
    </row>
    <row r="171" spans="1:10" ht="47.25" x14ac:dyDescent="0.25">
      <c r="A171" s="96">
        <v>99</v>
      </c>
      <c r="B171" s="97" t="s">
        <v>311</v>
      </c>
      <c r="C171" s="58" t="s">
        <v>118</v>
      </c>
      <c r="D171" s="58" t="s">
        <v>112</v>
      </c>
      <c r="E171" s="58" t="s">
        <v>119</v>
      </c>
      <c r="F171" s="103" t="s">
        <v>125</v>
      </c>
      <c r="G171" s="102" t="s">
        <v>326</v>
      </c>
      <c r="H171" s="99">
        <v>1985</v>
      </c>
      <c r="I171" s="100">
        <v>72</v>
      </c>
      <c r="J171" s="59"/>
    </row>
    <row r="172" spans="1:10" ht="47.25" x14ac:dyDescent="0.25">
      <c r="A172" s="96">
        <v>100</v>
      </c>
      <c r="B172" s="97" t="s">
        <v>311</v>
      </c>
      <c r="C172" s="58" t="s">
        <v>118</v>
      </c>
      <c r="D172" s="58" t="s">
        <v>112</v>
      </c>
      <c r="E172" s="58" t="s">
        <v>119</v>
      </c>
      <c r="F172" s="103" t="s">
        <v>125</v>
      </c>
      <c r="G172" s="102" t="s">
        <v>327</v>
      </c>
      <c r="H172" s="99">
        <v>1984</v>
      </c>
      <c r="I172" s="100">
        <v>72</v>
      </c>
      <c r="J172" s="59"/>
    </row>
    <row r="173" spans="1:10" ht="47.25" x14ac:dyDescent="0.25">
      <c r="A173" s="96">
        <v>101</v>
      </c>
      <c r="B173" s="97" t="s">
        <v>311</v>
      </c>
      <c r="C173" s="58" t="s">
        <v>118</v>
      </c>
      <c r="D173" s="58" t="s">
        <v>112</v>
      </c>
      <c r="E173" s="58" t="s">
        <v>119</v>
      </c>
      <c r="F173" s="103" t="s">
        <v>125</v>
      </c>
      <c r="G173" s="102" t="s">
        <v>328</v>
      </c>
      <c r="H173" s="99">
        <v>1984</v>
      </c>
      <c r="I173" s="100">
        <v>71.8</v>
      </c>
      <c r="J173" s="59"/>
    </row>
    <row r="174" spans="1:10" ht="47.25" x14ac:dyDescent="0.25">
      <c r="A174" s="96">
        <v>102</v>
      </c>
      <c r="B174" s="97" t="s">
        <v>311</v>
      </c>
      <c r="C174" s="58" t="s">
        <v>118</v>
      </c>
      <c r="D174" s="58" t="s">
        <v>112</v>
      </c>
      <c r="E174" s="58" t="s">
        <v>119</v>
      </c>
      <c r="F174" s="103" t="s">
        <v>125</v>
      </c>
      <c r="G174" s="102" t="s">
        <v>329</v>
      </c>
      <c r="H174" s="99">
        <v>1984</v>
      </c>
      <c r="I174" s="100">
        <v>72.790000000000006</v>
      </c>
      <c r="J174" s="59"/>
    </row>
    <row r="175" spans="1:10" ht="47.25" x14ac:dyDescent="0.25">
      <c r="A175" s="96">
        <v>103</v>
      </c>
      <c r="B175" s="97" t="s">
        <v>311</v>
      </c>
      <c r="C175" s="58" t="s">
        <v>118</v>
      </c>
      <c r="D175" s="58" t="s">
        <v>112</v>
      </c>
      <c r="E175" s="58" t="s">
        <v>119</v>
      </c>
      <c r="F175" s="103" t="s">
        <v>125</v>
      </c>
      <c r="G175" s="102" t="s">
        <v>330</v>
      </c>
      <c r="H175" s="99">
        <v>1984</v>
      </c>
      <c r="I175" s="100">
        <v>74.5</v>
      </c>
      <c r="J175" s="59"/>
    </row>
    <row r="176" spans="1:10" ht="47.25" x14ac:dyDescent="0.25">
      <c r="A176" s="96">
        <v>104</v>
      </c>
      <c r="B176" s="97" t="s">
        <v>311</v>
      </c>
      <c r="C176" s="58" t="s">
        <v>118</v>
      </c>
      <c r="D176" s="58" t="s">
        <v>112</v>
      </c>
      <c r="E176" s="58" t="s">
        <v>119</v>
      </c>
      <c r="F176" s="103" t="s">
        <v>125</v>
      </c>
      <c r="G176" s="102" t="s">
        <v>331</v>
      </c>
      <c r="H176" s="99">
        <v>1984</v>
      </c>
      <c r="I176" s="100">
        <v>77.400000000000006</v>
      </c>
      <c r="J176" s="59"/>
    </row>
    <row r="177" spans="1:10" ht="47.25" x14ac:dyDescent="0.25">
      <c r="A177" s="96">
        <v>105</v>
      </c>
      <c r="B177" s="97" t="s">
        <v>310</v>
      </c>
      <c r="C177" s="58" t="s">
        <v>118</v>
      </c>
      <c r="D177" s="58" t="s">
        <v>112</v>
      </c>
      <c r="E177" s="58" t="s">
        <v>119</v>
      </c>
      <c r="F177" s="103" t="s">
        <v>125</v>
      </c>
      <c r="G177" s="98">
        <v>27</v>
      </c>
      <c r="H177" s="99">
        <v>1984</v>
      </c>
      <c r="I177" s="100">
        <v>51.72</v>
      </c>
      <c r="J177" s="59"/>
    </row>
    <row r="178" spans="1:10" ht="47.25" x14ac:dyDescent="0.25">
      <c r="A178" s="96">
        <v>106</v>
      </c>
      <c r="B178" s="97" t="s">
        <v>311</v>
      </c>
      <c r="C178" s="58" t="s">
        <v>118</v>
      </c>
      <c r="D178" s="58" t="s">
        <v>112</v>
      </c>
      <c r="E178" s="58" t="s">
        <v>119</v>
      </c>
      <c r="F178" s="103" t="s">
        <v>125</v>
      </c>
      <c r="G178" s="102" t="s">
        <v>332</v>
      </c>
      <c r="H178" s="99">
        <v>1978</v>
      </c>
      <c r="I178" s="100">
        <v>42.3</v>
      </c>
      <c r="J178" s="59"/>
    </row>
    <row r="179" spans="1:10" ht="47.25" x14ac:dyDescent="0.25">
      <c r="A179" s="96">
        <v>107</v>
      </c>
      <c r="B179" s="97" t="s">
        <v>311</v>
      </c>
      <c r="C179" s="58" t="s">
        <v>118</v>
      </c>
      <c r="D179" s="58" t="s">
        <v>112</v>
      </c>
      <c r="E179" s="58" t="s">
        <v>119</v>
      </c>
      <c r="F179" s="103" t="s">
        <v>125</v>
      </c>
      <c r="G179" s="102" t="s">
        <v>333</v>
      </c>
      <c r="H179" s="99">
        <v>1978</v>
      </c>
      <c r="I179" s="100">
        <v>43.8</v>
      </c>
      <c r="J179" s="59"/>
    </row>
    <row r="180" spans="1:10" ht="47.25" x14ac:dyDescent="0.25">
      <c r="A180" s="96">
        <v>108</v>
      </c>
      <c r="B180" s="97" t="s">
        <v>310</v>
      </c>
      <c r="C180" s="58" t="s">
        <v>118</v>
      </c>
      <c r="D180" s="58" t="s">
        <v>112</v>
      </c>
      <c r="E180" s="58" t="s">
        <v>119</v>
      </c>
      <c r="F180" s="103" t="s">
        <v>125</v>
      </c>
      <c r="G180" s="102" t="s">
        <v>334</v>
      </c>
      <c r="H180" s="99">
        <v>2013</v>
      </c>
      <c r="I180" s="100">
        <v>36</v>
      </c>
      <c r="J180" s="59"/>
    </row>
    <row r="181" spans="1:10" ht="47.25" x14ac:dyDescent="0.25">
      <c r="A181" s="96">
        <v>109</v>
      </c>
      <c r="B181" s="97" t="s">
        <v>311</v>
      </c>
      <c r="C181" s="58" t="s">
        <v>118</v>
      </c>
      <c r="D181" s="58" t="s">
        <v>112</v>
      </c>
      <c r="E181" s="58" t="s">
        <v>119</v>
      </c>
      <c r="F181" s="97" t="s">
        <v>195</v>
      </c>
      <c r="G181" s="102" t="s">
        <v>335</v>
      </c>
      <c r="H181" s="99">
        <v>1972</v>
      </c>
      <c r="I181" s="100">
        <v>45.2</v>
      </c>
      <c r="J181" s="59"/>
    </row>
    <row r="182" spans="1:10" ht="47.25" x14ac:dyDescent="0.25">
      <c r="A182" s="96">
        <v>110</v>
      </c>
      <c r="B182" s="97" t="s">
        <v>311</v>
      </c>
      <c r="C182" s="58" t="s">
        <v>118</v>
      </c>
      <c r="D182" s="58" t="s">
        <v>112</v>
      </c>
      <c r="E182" s="58" t="s">
        <v>119</v>
      </c>
      <c r="F182" s="97" t="s">
        <v>195</v>
      </c>
      <c r="G182" s="102" t="s">
        <v>336</v>
      </c>
      <c r="H182" s="99">
        <v>1972</v>
      </c>
      <c r="I182" s="100">
        <v>47</v>
      </c>
      <c r="J182" s="59"/>
    </row>
    <row r="183" spans="1:10" ht="47.25" x14ac:dyDescent="0.25">
      <c r="A183" s="96">
        <v>111</v>
      </c>
      <c r="B183" s="97" t="s">
        <v>310</v>
      </c>
      <c r="C183" s="58" t="s">
        <v>118</v>
      </c>
      <c r="D183" s="58" t="s">
        <v>112</v>
      </c>
      <c r="E183" s="58" t="s">
        <v>119</v>
      </c>
      <c r="F183" s="97" t="s">
        <v>195</v>
      </c>
      <c r="G183" s="98">
        <v>2</v>
      </c>
      <c r="H183" s="99">
        <v>1984</v>
      </c>
      <c r="I183" s="100">
        <v>63</v>
      </c>
      <c r="J183" s="59"/>
    </row>
    <row r="184" spans="1:10" ht="47.25" x14ac:dyDescent="0.25">
      <c r="A184" s="96">
        <v>112</v>
      </c>
      <c r="B184" s="97" t="s">
        <v>311</v>
      </c>
      <c r="C184" s="58" t="s">
        <v>118</v>
      </c>
      <c r="D184" s="58" t="s">
        <v>112</v>
      </c>
      <c r="E184" s="58" t="s">
        <v>119</v>
      </c>
      <c r="F184" s="97" t="s">
        <v>195</v>
      </c>
      <c r="G184" s="102" t="s">
        <v>337</v>
      </c>
      <c r="H184" s="99">
        <v>1972</v>
      </c>
      <c r="I184" s="100">
        <v>47</v>
      </c>
      <c r="J184" s="59"/>
    </row>
    <row r="185" spans="1:10" ht="47.25" x14ac:dyDescent="0.25">
      <c r="A185" s="96">
        <v>113</v>
      </c>
      <c r="B185" s="97" t="s">
        <v>311</v>
      </c>
      <c r="C185" s="58" t="s">
        <v>118</v>
      </c>
      <c r="D185" s="58" t="s">
        <v>112</v>
      </c>
      <c r="E185" s="58" t="s">
        <v>119</v>
      </c>
      <c r="F185" s="97" t="s">
        <v>195</v>
      </c>
      <c r="G185" s="102" t="s">
        <v>338</v>
      </c>
      <c r="H185" s="99">
        <v>1972</v>
      </c>
      <c r="I185" s="100">
        <v>47</v>
      </c>
      <c r="J185" s="59"/>
    </row>
    <row r="186" spans="1:10" ht="47.25" x14ac:dyDescent="0.25">
      <c r="A186" s="96">
        <v>114</v>
      </c>
      <c r="B186" s="97" t="s">
        <v>310</v>
      </c>
      <c r="C186" s="58" t="s">
        <v>118</v>
      </c>
      <c r="D186" s="58" t="s">
        <v>112</v>
      </c>
      <c r="E186" s="58" t="s">
        <v>119</v>
      </c>
      <c r="F186" s="97" t="s">
        <v>195</v>
      </c>
      <c r="G186" s="98">
        <v>4</v>
      </c>
      <c r="H186" s="99">
        <v>1984</v>
      </c>
      <c r="I186" s="100">
        <v>63</v>
      </c>
      <c r="J186" s="59"/>
    </row>
    <row r="187" spans="1:10" ht="47.25" x14ac:dyDescent="0.25">
      <c r="A187" s="96">
        <v>115</v>
      </c>
      <c r="B187" s="97" t="s">
        <v>311</v>
      </c>
      <c r="C187" s="58" t="s">
        <v>118</v>
      </c>
      <c r="D187" s="58" t="s">
        <v>112</v>
      </c>
      <c r="E187" s="58" t="s">
        <v>119</v>
      </c>
      <c r="F187" s="97" t="s">
        <v>195</v>
      </c>
      <c r="G187" s="102" t="s">
        <v>322</v>
      </c>
      <c r="H187" s="99">
        <v>1972</v>
      </c>
      <c r="I187" s="100">
        <v>45.7</v>
      </c>
      <c r="J187" s="59"/>
    </row>
    <row r="188" spans="1:10" ht="47.25" x14ac:dyDescent="0.25">
      <c r="A188" s="96">
        <v>116</v>
      </c>
      <c r="B188" s="97" t="s">
        <v>311</v>
      </c>
      <c r="C188" s="58" t="s">
        <v>118</v>
      </c>
      <c r="D188" s="58" t="s">
        <v>112</v>
      </c>
      <c r="E188" s="58" t="s">
        <v>119</v>
      </c>
      <c r="F188" s="97" t="s">
        <v>195</v>
      </c>
      <c r="G188" s="102" t="s">
        <v>323</v>
      </c>
      <c r="H188" s="99">
        <v>1972</v>
      </c>
      <c r="I188" s="100">
        <v>50.9</v>
      </c>
      <c r="J188" s="59"/>
    </row>
    <row r="189" spans="1:10" ht="47.25" x14ac:dyDescent="0.25">
      <c r="A189" s="96">
        <v>117</v>
      </c>
      <c r="B189" s="97" t="s">
        <v>310</v>
      </c>
      <c r="C189" s="58" t="s">
        <v>118</v>
      </c>
      <c r="D189" s="58" t="s">
        <v>112</v>
      </c>
      <c r="E189" s="58" t="s">
        <v>119</v>
      </c>
      <c r="F189" s="97" t="s">
        <v>195</v>
      </c>
      <c r="G189" s="102" t="s">
        <v>339</v>
      </c>
      <c r="H189" s="99">
        <v>1984</v>
      </c>
      <c r="I189" s="100">
        <v>55</v>
      </c>
      <c r="J189" s="59"/>
    </row>
    <row r="190" spans="1:10" ht="47.25" x14ac:dyDescent="0.25">
      <c r="A190" s="96">
        <v>118</v>
      </c>
      <c r="B190" s="97" t="s">
        <v>311</v>
      </c>
      <c r="C190" s="58" t="s">
        <v>118</v>
      </c>
      <c r="D190" s="58" t="s">
        <v>112</v>
      </c>
      <c r="E190" s="58" t="s">
        <v>119</v>
      </c>
      <c r="F190" s="97" t="s">
        <v>195</v>
      </c>
      <c r="G190" s="102" t="s">
        <v>340</v>
      </c>
      <c r="H190" s="99">
        <v>1972</v>
      </c>
      <c r="I190" s="100">
        <v>47.6</v>
      </c>
      <c r="J190" s="59"/>
    </row>
    <row r="191" spans="1:10" ht="47.25" x14ac:dyDescent="0.25">
      <c r="A191" s="96">
        <v>119</v>
      </c>
      <c r="B191" s="97" t="s">
        <v>311</v>
      </c>
      <c r="C191" s="58" t="s">
        <v>118</v>
      </c>
      <c r="D191" s="58" t="s">
        <v>112</v>
      </c>
      <c r="E191" s="58" t="s">
        <v>119</v>
      </c>
      <c r="F191" s="97" t="s">
        <v>195</v>
      </c>
      <c r="G191" s="102" t="s">
        <v>341</v>
      </c>
      <c r="H191" s="99">
        <v>1972</v>
      </c>
      <c r="I191" s="100">
        <v>47.2</v>
      </c>
      <c r="J191" s="59"/>
    </row>
    <row r="192" spans="1:10" ht="47.25" x14ac:dyDescent="0.25">
      <c r="A192" s="96">
        <v>120</v>
      </c>
      <c r="B192" s="97" t="s">
        <v>310</v>
      </c>
      <c r="C192" s="58" t="s">
        <v>118</v>
      </c>
      <c r="D192" s="58" t="s">
        <v>112</v>
      </c>
      <c r="E192" s="58" t="s">
        <v>119</v>
      </c>
      <c r="F192" s="97" t="s">
        <v>195</v>
      </c>
      <c r="G192" s="98">
        <v>8</v>
      </c>
      <c r="H192" s="99">
        <v>1984</v>
      </c>
      <c r="I192" s="100">
        <v>53.2</v>
      </c>
      <c r="J192" s="59"/>
    </row>
    <row r="193" spans="1:10" ht="47.25" x14ac:dyDescent="0.25">
      <c r="A193" s="96">
        <v>121</v>
      </c>
      <c r="B193" s="97" t="s">
        <v>311</v>
      </c>
      <c r="C193" s="58" t="s">
        <v>118</v>
      </c>
      <c r="D193" s="58" t="s">
        <v>112</v>
      </c>
      <c r="E193" s="58" t="s">
        <v>119</v>
      </c>
      <c r="F193" s="97" t="s">
        <v>195</v>
      </c>
      <c r="G193" s="102" t="s">
        <v>342</v>
      </c>
      <c r="H193" s="99">
        <v>1972</v>
      </c>
      <c r="I193" s="100">
        <v>67.099999999999994</v>
      </c>
      <c r="J193" s="59"/>
    </row>
    <row r="194" spans="1:10" ht="47.25" x14ac:dyDescent="0.25">
      <c r="A194" s="96">
        <v>122</v>
      </c>
      <c r="B194" s="97" t="s">
        <v>311</v>
      </c>
      <c r="C194" s="58" t="s">
        <v>118</v>
      </c>
      <c r="D194" s="58" t="s">
        <v>112</v>
      </c>
      <c r="E194" s="58" t="s">
        <v>119</v>
      </c>
      <c r="F194" s="97" t="s">
        <v>195</v>
      </c>
      <c r="G194" s="102" t="s">
        <v>343</v>
      </c>
      <c r="H194" s="99">
        <v>1972</v>
      </c>
      <c r="I194" s="100">
        <v>63</v>
      </c>
      <c r="J194" s="59"/>
    </row>
    <row r="195" spans="1:10" ht="47.25" x14ac:dyDescent="0.25">
      <c r="A195" s="96">
        <v>123</v>
      </c>
      <c r="B195" s="97" t="s">
        <v>310</v>
      </c>
      <c r="C195" s="58" t="s">
        <v>118</v>
      </c>
      <c r="D195" s="58" t="s">
        <v>112</v>
      </c>
      <c r="E195" s="58" t="s">
        <v>119</v>
      </c>
      <c r="F195" s="97" t="s">
        <v>195</v>
      </c>
      <c r="G195" s="98">
        <v>10</v>
      </c>
      <c r="H195" s="99">
        <v>1984</v>
      </c>
      <c r="I195" s="100">
        <v>53.1</v>
      </c>
      <c r="J195" s="59"/>
    </row>
    <row r="196" spans="1:10" ht="47.25" x14ac:dyDescent="0.25">
      <c r="A196" s="96">
        <v>124</v>
      </c>
      <c r="B196" s="97" t="s">
        <v>310</v>
      </c>
      <c r="C196" s="58" t="s">
        <v>118</v>
      </c>
      <c r="D196" s="58" t="s">
        <v>112</v>
      </c>
      <c r="E196" s="58" t="s">
        <v>119</v>
      </c>
      <c r="F196" s="97" t="s">
        <v>195</v>
      </c>
      <c r="G196" s="98">
        <v>11</v>
      </c>
      <c r="H196" s="99">
        <v>1980</v>
      </c>
      <c r="I196" s="100">
        <v>49.1</v>
      </c>
      <c r="J196" s="59"/>
    </row>
    <row r="197" spans="1:10" ht="47.25" x14ac:dyDescent="0.25">
      <c r="A197" s="96">
        <v>125</v>
      </c>
      <c r="B197" s="97" t="s">
        <v>310</v>
      </c>
      <c r="C197" s="58" t="s">
        <v>118</v>
      </c>
      <c r="D197" s="58" t="s">
        <v>112</v>
      </c>
      <c r="E197" s="58" t="s">
        <v>119</v>
      </c>
      <c r="F197" s="97" t="s">
        <v>195</v>
      </c>
      <c r="G197" s="98">
        <v>12</v>
      </c>
      <c r="H197" s="99">
        <v>1985</v>
      </c>
      <c r="I197" s="100">
        <v>78.900000000000006</v>
      </c>
      <c r="J197" s="59"/>
    </row>
    <row r="198" spans="1:10" ht="47.25" x14ac:dyDescent="0.25">
      <c r="A198" s="96">
        <v>126</v>
      </c>
      <c r="B198" s="97" t="s">
        <v>310</v>
      </c>
      <c r="C198" s="58" t="s">
        <v>118</v>
      </c>
      <c r="D198" s="58" t="s">
        <v>112</v>
      </c>
      <c r="E198" s="58" t="s">
        <v>119</v>
      </c>
      <c r="F198" s="104" t="s">
        <v>344</v>
      </c>
      <c r="G198" s="105" t="s">
        <v>345</v>
      </c>
      <c r="H198" s="106">
        <v>2015</v>
      </c>
      <c r="I198" s="107">
        <v>36</v>
      </c>
      <c r="J198" s="59"/>
    </row>
    <row r="199" spans="1:10" ht="47.25" x14ac:dyDescent="0.25">
      <c r="A199" s="96">
        <v>127</v>
      </c>
      <c r="B199" s="97" t="s">
        <v>310</v>
      </c>
      <c r="C199" s="58" t="s">
        <v>118</v>
      </c>
      <c r="D199" s="58" t="s">
        <v>112</v>
      </c>
      <c r="E199" s="58" t="s">
        <v>119</v>
      </c>
      <c r="F199" s="97" t="s">
        <v>195</v>
      </c>
      <c r="G199" s="98">
        <v>13</v>
      </c>
      <c r="H199" s="99">
        <v>1986</v>
      </c>
      <c r="I199" s="100">
        <v>61.9</v>
      </c>
      <c r="J199" s="59"/>
    </row>
    <row r="200" spans="1:10" ht="47.25" x14ac:dyDescent="0.25">
      <c r="A200" s="96">
        <v>128</v>
      </c>
      <c r="B200" s="97" t="s">
        <v>310</v>
      </c>
      <c r="C200" s="58" t="s">
        <v>118</v>
      </c>
      <c r="D200" s="58" t="s">
        <v>112</v>
      </c>
      <c r="E200" s="58" t="s">
        <v>119</v>
      </c>
      <c r="F200" s="97" t="s">
        <v>195</v>
      </c>
      <c r="G200" s="98">
        <v>14</v>
      </c>
      <c r="H200" s="99">
        <v>1992</v>
      </c>
      <c r="I200" s="100">
        <v>90</v>
      </c>
      <c r="J200" s="59"/>
    </row>
    <row r="201" spans="1:10" ht="47.25" x14ac:dyDescent="0.25">
      <c r="A201" s="96">
        <v>129</v>
      </c>
      <c r="B201" s="97" t="s">
        <v>310</v>
      </c>
      <c r="C201" s="58" t="s">
        <v>118</v>
      </c>
      <c r="D201" s="58" t="s">
        <v>112</v>
      </c>
      <c r="E201" s="58" t="s">
        <v>119</v>
      </c>
      <c r="F201" s="97" t="s">
        <v>195</v>
      </c>
      <c r="G201" s="98">
        <v>15</v>
      </c>
      <c r="H201" s="99">
        <v>2012</v>
      </c>
      <c r="I201" s="100">
        <v>52</v>
      </c>
      <c r="J201" s="59"/>
    </row>
    <row r="202" spans="1:10" ht="47.25" x14ac:dyDescent="0.25">
      <c r="A202" s="96">
        <v>130</v>
      </c>
      <c r="B202" s="97" t="s">
        <v>310</v>
      </c>
      <c r="C202" s="58" t="s">
        <v>118</v>
      </c>
      <c r="D202" s="58" t="s">
        <v>112</v>
      </c>
      <c r="E202" s="58" t="s">
        <v>119</v>
      </c>
      <c r="F202" s="97" t="s">
        <v>195</v>
      </c>
      <c r="G202" s="98">
        <v>16</v>
      </c>
      <c r="H202" s="99">
        <v>2014</v>
      </c>
      <c r="I202" s="100">
        <v>97.4</v>
      </c>
      <c r="J202" s="59"/>
    </row>
    <row r="203" spans="1:10" ht="47.25" x14ac:dyDescent="0.25">
      <c r="A203" s="96">
        <v>131</v>
      </c>
      <c r="B203" s="97" t="s">
        <v>311</v>
      </c>
      <c r="C203" s="58" t="s">
        <v>118</v>
      </c>
      <c r="D203" s="58" t="s">
        <v>112</v>
      </c>
      <c r="E203" s="58" t="s">
        <v>119</v>
      </c>
      <c r="F203" s="103" t="s">
        <v>126</v>
      </c>
      <c r="G203" s="102" t="s">
        <v>337</v>
      </c>
      <c r="H203" s="99">
        <v>1974</v>
      </c>
      <c r="I203" s="100">
        <v>42</v>
      </c>
      <c r="J203" s="59"/>
    </row>
    <row r="204" spans="1:10" ht="47.25" x14ac:dyDescent="0.25">
      <c r="A204" s="96">
        <v>132</v>
      </c>
      <c r="B204" s="97" t="s">
        <v>311</v>
      </c>
      <c r="C204" s="58" t="s">
        <v>118</v>
      </c>
      <c r="D204" s="58" t="s">
        <v>112</v>
      </c>
      <c r="E204" s="58" t="s">
        <v>119</v>
      </c>
      <c r="F204" s="103" t="s">
        <v>126</v>
      </c>
      <c r="G204" s="102" t="s">
        <v>338</v>
      </c>
      <c r="H204" s="99">
        <v>1974</v>
      </c>
      <c r="I204" s="100">
        <v>46.8</v>
      </c>
      <c r="J204" s="59"/>
    </row>
    <row r="205" spans="1:10" ht="47.25" x14ac:dyDescent="0.25">
      <c r="A205" s="96">
        <v>133</v>
      </c>
      <c r="B205" s="97" t="s">
        <v>311</v>
      </c>
      <c r="C205" s="58" t="s">
        <v>118</v>
      </c>
      <c r="D205" s="58" t="s">
        <v>112</v>
      </c>
      <c r="E205" s="58" t="s">
        <v>119</v>
      </c>
      <c r="F205" s="103" t="s">
        <v>126</v>
      </c>
      <c r="G205" s="102" t="s">
        <v>346</v>
      </c>
      <c r="H205" s="99">
        <v>1974</v>
      </c>
      <c r="I205" s="100">
        <v>42</v>
      </c>
      <c r="J205" s="59"/>
    </row>
    <row r="206" spans="1:10" ht="47.25" x14ac:dyDescent="0.25">
      <c r="A206" s="96">
        <v>134</v>
      </c>
      <c r="B206" s="97" t="s">
        <v>311</v>
      </c>
      <c r="C206" s="58" t="s">
        <v>118</v>
      </c>
      <c r="D206" s="58" t="s">
        <v>112</v>
      </c>
      <c r="E206" s="58" t="s">
        <v>119</v>
      </c>
      <c r="F206" s="103" t="s">
        <v>126</v>
      </c>
      <c r="G206" s="102" t="s">
        <v>347</v>
      </c>
      <c r="H206" s="99">
        <v>1974</v>
      </c>
      <c r="I206" s="100">
        <v>42</v>
      </c>
      <c r="J206" s="59"/>
    </row>
    <row r="207" spans="1:10" ht="47.25" x14ac:dyDescent="0.25">
      <c r="A207" s="96">
        <v>135</v>
      </c>
      <c r="B207" s="97" t="s">
        <v>311</v>
      </c>
      <c r="C207" s="58" t="s">
        <v>118</v>
      </c>
      <c r="D207" s="58" t="s">
        <v>112</v>
      </c>
      <c r="E207" s="58" t="s">
        <v>119</v>
      </c>
      <c r="F207" s="103" t="s">
        <v>126</v>
      </c>
      <c r="G207" s="102" t="s">
        <v>322</v>
      </c>
      <c r="H207" s="99">
        <v>1974</v>
      </c>
      <c r="I207" s="100">
        <v>52.3</v>
      </c>
      <c r="J207" s="59"/>
    </row>
    <row r="208" spans="1:10" ht="47.25" x14ac:dyDescent="0.25">
      <c r="A208" s="96">
        <v>136</v>
      </c>
      <c r="B208" s="97" t="s">
        <v>311</v>
      </c>
      <c r="C208" s="58" t="s">
        <v>118</v>
      </c>
      <c r="D208" s="58" t="s">
        <v>112</v>
      </c>
      <c r="E208" s="58" t="s">
        <v>119</v>
      </c>
      <c r="F208" s="103" t="s">
        <v>126</v>
      </c>
      <c r="G208" s="102" t="s">
        <v>323</v>
      </c>
      <c r="H208" s="99">
        <v>1974</v>
      </c>
      <c r="I208" s="100">
        <v>52.3</v>
      </c>
      <c r="J208" s="59"/>
    </row>
    <row r="209" spans="1:10" ht="47.25" x14ac:dyDescent="0.25">
      <c r="A209" s="96">
        <v>137</v>
      </c>
      <c r="B209" s="97" t="s">
        <v>310</v>
      </c>
      <c r="C209" s="58" t="s">
        <v>118</v>
      </c>
      <c r="D209" s="58" t="s">
        <v>112</v>
      </c>
      <c r="E209" s="58" t="s">
        <v>119</v>
      </c>
      <c r="F209" s="103" t="s">
        <v>126</v>
      </c>
      <c r="G209" s="98">
        <v>6</v>
      </c>
      <c r="H209" s="99">
        <v>1968</v>
      </c>
      <c r="I209" s="100">
        <v>56</v>
      </c>
      <c r="J209" s="59"/>
    </row>
    <row r="210" spans="1:10" ht="47.25" x14ac:dyDescent="0.25">
      <c r="A210" s="96">
        <v>138</v>
      </c>
      <c r="B210" s="97" t="s">
        <v>311</v>
      </c>
      <c r="C210" s="58" t="s">
        <v>118</v>
      </c>
      <c r="D210" s="58" t="s">
        <v>112</v>
      </c>
      <c r="E210" s="58" t="s">
        <v>119</v>
      </c>
      <c r="F210" s="97" t="s">
        <v>348</v>
      </c>
      <c r="G210" s="102" t="s">
        <v>335</v>
      </c>
      <c r="H210" s="99">
        <v>1985</v>
      </c>
      <c r="I210" s="100">
        <v>77.7</v>
      </c>
      <c r="J210" s="59"/>
    </row>
    <row r="211" spans="1:10" ht="47.25" x14ac:dyDescent="0.25">
      <c r="A211" s="96">
        <v>139</v>
      </c>
      <c r="B211" s="97" t="s">
        <v>311</v>
      </c>
      <c r="C211" s="58" t="s">
        <v>118</v>
      </c>
      <c r="D211" s="58" t="s">
        <v>112</v>
      </c>
      <c r="E211" s="58" t="s">
        <v>119</v>
      </c>
      <c r="F211" s="97" t="s">
        <v>348</v>
      </c>
      <c r="G211" s="102" t="s">
        <v>336</v>
      </c>
      <c r="H211" s="99">
        <v>1985</v>
      </c>
      <c r="I211" s="100">
        <v>77</v>
      </c>
      <c r="J211" s="59"/>
    </row>
    <row r="212" spans="1:10" ht="47.25" x14ac:dyDescent="0.25">
      <c r="A212" s="96">
        <v>140</v>
      </c>
      <c r="B212" s="97" t="s">
        <v>311</v>
      </c>
      <c r="C212" s="58" t="s">
        <v>118</v>
      </c>
      <c r="D212" s="58" t="s">
        <v>112</v>
      </c>
      <c r="E212" s="58" t="s">
        <v>119</v>
      </c>
      <c r="F212" s="97" t="s">
        <v>348</v>
      </c>
      <c r="G212" s="102" t="s">
        <v>349</v>
      </c>
      <c r="H212" s="99">
        <v>1985</v>
      </c>
      <c r="I212" s="100">
        <v>72.650000000000006</v>
      </c>
      <c r="J212" s="59"/>
    </row>
    <row r="213" spans="1:10" ht="47.25" x14ac:dyDescent="0.25">
      <c r="A213" s="96">
        <v>141</v>
      </c>
      <c r="B213" s="97" t="s">
        <v>311</v>
      </c>
      <c r="C213" s="58" t="s">
        <v>118</v>
      </c>
      <c r="D213" s="58" t="s">
        <v>112</v>
      </c>
      <c r="E213" s="58" t="s">
        <v>119</v>
      </c>
      <c r="F213" s="97" t="s">
        <v>348</v>
      </c>
      <c r="G213" s="102" t="s">
        <v>350</v>
      </c>
      <c r="H213" s="99">
        <v>1984</v>
      </c>
      <c r="I213" s="100">
        <v>72.900000000000006</v>
      </c>
      <c r="J213" s="59"/>
    </row>
    <row r="214" spans="1:10" ht="47.25" x14ac:dyDescent="0.25">
      <c r="A214" s="96">
        <v>142</v>
      </c>
      <c r="B214" s="97" t="s">
        <v>311</v>
      </c>
      <c r="C214" s="58" t="s">
        <v>118</v>
      </c>
      <c r="D214" s="58" t="s">
        <v>112</v>
      </c>
      <c r="E214" s="58" t="s">
        <v>119</v>
      </c>
      <c r="F214" s="97" t="s">
        <v>348</v>
      </c>
      <c r="G214" s="102" t="s">
        <v>337</v>
      </c>
      <c r="H214" s="99">
        <v>1985</v>
      </c>
      <c r="I214" s="100">
        <v>72</v>
      </c>
      <c r="J214" s="59"/>
    </row>
    <row r="215" spans="1:10" ht="47.25" x14ac:dyDescent="0.25">
      <c r="A215" s="96">
        <v>143</v>
      </c>
      <c r="B215" s="97" t="s">
        <v>311</v>
      </c>
      <c r="C215" s="58" t="s">
        <v>118</v>
      </c>
      <c r="D215" s="58" t="s">
        <v>112</v>
      </c>
      <c r="E215" s="58" t="s">
        <v>119</v>
      </c>
      <c r="F215" s="97" t="s">
        <v>348</v>
      </c>
      <c r="G215" s="102" t="s">
        <v>338</v>
      </c>
      <c r="H215" s="99">
        <v>1984</v>
      </c>
      <c r="I215" s="100">
        <v>77.650000000000006</v>
      </c>
      <c r="J215" s="59"/>
    </row>
    <row r="216" spans="1:10" ht="47.25" x14ac:dyDescent="0.25">
      <c r="A216" s="96">
        <v>144</v>
      </c>
      <c r="B216" s="97" t="s">
        <v>311</v>
      </c>
      <c r="C216" s="58" t="s">
        <v>118</v>
      </c>
      <c r="D216" s="58" t="s">
        <v>112</v>
      </c>
      <c r="E216" s="58" t="s">
        <v>119</v>
      </c>
      <c r="F216" s="97" t="s">
        <v>348</v>
      </c>
      <c r="G216" s="102" t="s">
        <v>346</v>
      </c>
      <c r="H216" s="99">
        <v>1985</v>
      </c>
      <c r="I216" s="100">
        <v>77</v>
      </c>
      <c r="J216" s="59"/>
    </row>
    <row r="217" spans="1:10" ht="47.25" x14ac:dyDescent="0.25">
      <c r="A217" s="96">
        <v>145</v>
      </c>
      <c r="B217" s="97" t="s">
        <v>311</v>
      </c>
      <c r="C217" s="58" t="s">
        <v>118</v>
      </c>
      <c r="D217" s="58" t="s">
        <v>112</v>
      </c>
      <c r="E217" s="58" t="s">
        <v>119</v>
      </c>
      <c r="F217" s="97" t="s">
        <v>348</v>
      </c>
      <c r="G217" s="102" t="s">
        <v>347</v>
      </c>
      <c r="H217" s="99">
        <v>1985</v>
      </c>
      <c r="I217" s="100">
        <v>77.7</v>
      </c>
      <c r="J217" s="59"/>
    </row>
    <row r="218" spans="1:10" ht="47.25" x14ac:dyDescent="0.25">
      <c r="A218" s="96">
        <v>146</v>
      </c>
      <c r="B218" s="97" t="s">
        <v>311</v>
      </c>
      <c r="C218" s="58" t="s">
        <v>118</v>
      </c>
      <c r="D218" s="58" t="s">
        <v>112</v>
      </c>
      <c r="E218" s="58" t="s">
        <v>119</v>
      </c>
      <c r="F218" s="97" t="s">
        <v>348</v>
      </c>
      <c r="G218" s="102" t="s">
        <v>322</v>
      </c>
      <c r="H218" s="99">
        <v>1985</v>
      </c>
      <c r="I218" s="100">
        <v>77</v>
      </c>
      <c r="J218" s="59"/>
    </row>
    <row r="219" spans="1:10" ht="47.25" x14ac:dyDescent="0.25">
      <c r="A219" s="96">
        <v>147</v>
      </c>
      <c r="B219" s="97" t="s">
        <v>311</v>
      </c>
      <c r="C219" s="58" t="s">
        <v>118</v>
      </c>
      <c r="D219" s="58" t="s">
        <v>112</v>
      </c>
      <c r="E219" s="58" t="s">
        <v>119</v>
      </c>
      <c r="F219" s="97" t="s">
        <v>348</v>
      </c>
      <c r="G219" s="102" t="s">
        <v>323</v>
      </c>
      <c r="H219" s="99">
        <v>1985</v>
      </c>
      <c r="I219" s="100">
        <v>71.400000000000006</v>
      </c>
      <c r="J219" s="59"/>
    </row>
    <row r="220" spans="1:10" ht="47.25" x14ac:dyDescent="0.25">
      <c r="A220" s="96">
        <v>148</v>
      </c>
      <c r="B220" s="97" t="s">
        <v>311</v>
      </c>
      <c r="C220" s="58" t="s">
        <v>118</v>
      </c>
      <c r="D220" s="58" t="s">
        <v>112</v>
      </c>
      <c r="E220" s="58" t="s">
        <v>119</v>
      </c>
      <c r="F220" s="97" t="s">
        <v>348</v>
      </c>
      <c r="G220" s="102" t="s">
        <v>324</v>
      </c>
      <c r="H220" s="99">
        <v>1985</v>
      </c>
      <c r="I220" s="100">
        <v>75</v>
      </c>
      <c r="J220" s="59"/>
    </row>
    <row r="221" spans="1:10" ht="47.25" x14ac:dyDescent="0.25">
      <c r="A221" s="96">
        <v>149</v>
      </c>
      <c r="B221" s="97" t="s">
        <v>311</v>
      </c>
      <c r="C221" s="58" t="s">
        <v>118</v>
      </c>
      <c r="D221" s="58" t="s">
        <v>112</v>
      </c>
      <c r="E221" s="58" t="s">
        <v>119</v>
      </c>
      <c r="F221" s="97" t="s">
        <v>348</v>
      </c>
      <c r="G221" s="102" t="s">
        <v>325</v>
      </c>
      <c r="H221" s="99">
        <v>1985</v>
      </c>
      <c r="I221" s="100">
        <v>77.8</v>
      </c>
      <c r="J221" s="59"/>
    </row>
    <row r="222" spans="1:10" ht="47.25" x14ac:dyDescent="0.25">
      <c r="A222" s="96">
        <v>150</v>
      </c>
      <c r="B222" s="97" t="s">
        <v>311</v>
      </c>
      <c r="C222" s="58" t="s">
        <v>118</v>
      </c>
      <c r="D222" s="58" t="s">
        <v>112</v>
      </c>
      <c r="E222" s="58" t="s">
        <v>119</v>
      </c>
      <c r="F222" s="97" t="s">
        <v>348</v>
      </c>
      <c r="G222" s="102" t="s">
        <v>340</v>
      </c>
      <c r="H222" s="99">
        <v>1985</v>
      </c>
      <c r="I222" s="100">
        <v>77</v>
      </c>
      <c r="J222" s="59"/>
    </row>
    <row r="223" spans="1:10" ht="47.25" x14ac:dyDescent="0.25">
      <c r="A223" s="96">
        <v>151</v>
      </c>
      <c r="B223" s="97" t="s">
        <v>311</v>
      </c>
      <c r="C223" s="58" t="s">
        <v>118</v>
      </c>
      <c r="D223" s="58" t="s">
        <v>112</v>
      </c>
      <c r="E223" s="58" t="s">
        <v>119</v>
      </c>
      <c r="F223" s="97" t="s">
        <v>348</v>
      </c>
      <c r="G223" s="102" t="s">
        <v>341</v>
      </c>
      <c r="H223" s="99">
        <v>1985</v>
      </c>
      <c r="I223" s="100">
        <v>74.099999999999994</v>
      </c>
      <c r="J223" s="59"/>
    </row>
    <row r="224" spans="1:10" ht="47.25" x14ac:dyDescent="0.25">
      <c r="A224" s="96">
        <v>152</v>
      </c>
      <c r="B224" s="97" t="s">
        <v>311</v>
      </c>
      <c r="C224" s="58" t="s">
        <v>118</v>
      </c>
      <c r="D224" s="58" t="s">
        <v>112</v>
      </c>
      <c r="E224" s="58" t="s">
        <v>119</v>
      </c>
      <c r="F224" s="97" t="s">
        <v>348</v>
      </c>
      <c r="G224" s="102" t="s">
        <v>351</v>
      </c>
      <c r="H224" s="99">
        <v>1985</v>
      </c>
      <c r="I224" s="100">
        <v>72.5</v>
      </c>
      <c r="J224" s="59"/>
    </row>
    <row r="225" spans="1:10" ht="47.25" x14ac:dyDescent="0.25">
      <c r="A225" s="96">
        <v>153</v>
      </c>
      <c r="B225" s="97" t="s">
        <v>311</v>
      </c>
      <c r="C225" s="58" t="s">
        <v>118</v>
      </c>
      <c r="D225" s="58" t="s">
        <v>112</v>
      </c>
      <c r="E225" s="58" t="s">
        <v>119</v>
      </c>
      <c r="F225" s="97" t="s">
        <v>348</v>
      </c>
      <c r="G225" s="102" t="s">
        <v>352</v>
      </c>
      <c r="H225" s="99">
        <v>1985</v>
      </c>
      <c r="I225" s="100">
        <v>70.900000000000006</v>
      </c>
      <c r="J225" s="59"/>
    </row>
    <row r="226" spans="1:10" ht="47.25" x14ac:dyDescent="0.25">
      <c r="A226" s="96">
        <v>154</v>
      </c>
      <c r="B226" s="97" t="s">
        <v>311</v>
      </c>
      <c r="C226" s="58" t="s">
        <v>118</v>
      </c>
      <c r="D226" s="58" t="s">
        <v>112</v>
      </c>
      <c r="E226" s="58" t="s">
        <v>119</v>
      </c>
      <c r="F226" s="97" t="s">
        <v>348</v>
      </c>
      <c r="G226" s="102" t="s">
        <v>342</v>
      </c>
      <c r="H226" s="99">
        <v>1985</v>
      </c>
      <c r="I226" s="100">
        <v>72</v>
      </c>
      <c r="J226" s="59"/>
    </row>
    <row r="227" spans="1:10" ht="47.25" x14ac:dyDescent="0.25">
      <c r="A227" s="96">
        <v>155</v>
      </c>
      <c r="B227" s="97" t="s">
        <v>311</v>
      </c>
      <c r="C227" s="58" t="s">
        <v>118</v>
      </c>
      <c r="D227" s="58" t="s">
        <v>112</v>
      </c>
      <c r="E227" s="58" t="s">
        <v>119</v>
      </c>
      <c r="F227" s="97" t="s">
        <v>348</v>
      </c>
      <c r="G227" s="102" t="s">
        <v>343</v>
      </c>
      <c r="H227" s="99">
        <v>1985</v>
      </c>
      <c r="I227" s="100">
        <v>72</v>
      </c>
      <c r="J227" s="59"/>
    </row>
    <row r="228" spans="1:10" ht="47.25" x14ac:dyDescent="0.25">
      <c r="A228" s="96">
        <v>156</v>
      </c>
      <c r="B228" s="97" t="s">
        <v>311</v>
      </c>
      <c r="C228" s="58" t="s">
        <v>118</v>
      </c>
      <c r="D228" s="58" t="s">
        <v>112</v>
      </c>
      <c r="E228" s="58" t="s">
        <v>119</v>
      </c>
      <c r="F228" s="97" t="s">
        <v>348</v>
      </c>
      <c r="G228" s="102" t="s">
        <v>353</v>
      </c>
      <c r="H228" s="99">
        <v>1985</v>
      </c>
      <c r="I228" s="100">
        <v>67.8</v>
      </c>
      <c r="J228" s="59"/>
    </row>
    <row r="229" spans="1:10" ht="47.25" x14ac:dyDescent="0.25">
      <c r="A229" s="96">
        <v>157</v>
      </c>
      <c r="B229" s="97" t="s">
        <v>311</v>
      </c>
      <c r="C229" s="58" t="s">
        <v>118</v>
      </c>
      <c r="D229" s="58" t="s">
        <v>112</v>
      </c>
      <c r="E229" s="58" t="s">
        <v>119</v>
      </c>
      <c r="F229" s="97" t="s">
        <v>348</v>
      </c>
      <c r="G229" s="102" t="s">
        <v>354</v>
      </c>
      <c r="H229" s="99">
        <v>1985</v>
      </c>
      <c r="I229" s="100">
        <v>77.599999999999994</v>
      </c>
      <c r="J229" s="59"/>
    </row>
    <row r="230" spans="1:10" ht="47.25" x14ac:dyDescent="0.25">
      <c r="A230" s="96">
        <v>158</v>
      </c>
      <c r="B230" s="97" t="s">
        <v>311</v>
      </c>
      <c r="C230" s="58" t="s">
        <v>118</v>
      </c>
      <c r="D230" s="58" t="s">
        <v>112</v>
      </c>
      <c r="E230" s="58" t="s">
        <v>119</v>
      </c>
      <c r="F230" s="97" t="s">
        <v>348</v>
      </c>
      <c r="G230" s="102" t="s">
        <v>355</v>
      </c>
      <c r="H230" s="99">
        <v>1985</v>
      </c>
      <c r="I230" s="100">
        <v>125.7</v>
      </c>
      <c r="J230" s="59"/>
    </row>
    <row r="231" spans="1:10" ht="47.25" x14ac:dyDescent="0.25">
      <c r="A231" s="96">
        <v>159</v>
      </c>
      <c r="B231" s="97" t="s">
        <v>311</v>
      </c>
      <c r="C231" s="58" t="s">
        <v>118</v>
      </c>
      <c r="D231" s="58" t="s">
        <v>112</v>
      </c>
      <c r="E231" s="58" t="s">
        <v>119</v>
      </c>
      <c r="F231" s="97" t="s">
        <v>348</v>
      </c>
      <c r="G231" s="102" t="s">
        <v>356</v>
      </c>
      <c r="H231" s="99">
        <v>1985</v>
      </c>
      <c r="I231" s="100">
        <v>77.599999999999994</v>
      </c>
      <c r="J231" s="59"/>
    </row>
    <row r="232" spans="1:10" ht="47.25" x14ac:dyDescent="0.25">
      <c r="A232" s="96">
        <v>160</v>
      </c>
      <c r="B232" s="97" t="s">
        <v>311</v>
      </c>
      <c r="C232" s="58" t="s">
        <v>118</v>
      </c>
      <c r="D232" s="58" t="s">
        <v>112</v>
      </c>
      <c r="E232" s="58" t="s">
        <v>119</v>
      </c>
      <c r="F232" s="97" t="s">
        <v>348</v>
      </c>
      <c r="G232" s="102" t="s">
        <v>357</v>
      </c>
      <c r="H232" s="99">
        <v>1985</v>
      </c>
      <c r="I232" s="100">
        <v>104.5</v>
      </c>
      <c r="J232" s="59"/>
    </row>
    <row r="233" spans="1:10" ht="47.25" x14ac:dyDescent="0.25">
      <c r="A233" s="96">
        <v>161</v>
      </c>
      <c r="B233" s="97" t="s">
        <v>311</v>
      </c>
      <c r="C233" s="58" t="s">
        <v>118</v>
      </c>
      <c r="D233" s="58" t="s">
        <v>112</v>
      </c>
      <c r="E233" s="58" t="s">
        <v>119</v>
      </c>
      <c r="F233" s="97" t="s">
        <v>348</v>
      </c>
      <c r="G233" s="102" t="s">
        <v>358</v>
      </c>
      <c r="H233" s="99">
        <v>1985</v>
      </c>
      <c r="I233" s="100">
        <v>71.7</v>
      </c>
      <c r="J233" s="59"/>
    </row>
    <row r="234" spans="1:10" ht="47.25" x14ac:dyDescent="0.25">
      <c r="A234" s="96">
        <v>162</v>
      </c>
      <c r="B234" s="97" t="s">
        <v>311</v>
      </c>
      <c r="C234" s="58" t="s">
        <v>118</v>
      </c>
      <c r="D234" s="58" t="s">
        <v>112</v>
      </c>
      <c r="E234" s="58" t="s">
        <v>119</v>
      </c>
      <c r="F234" s="97" t="s">
        <v>348</v>
      </c>
      <c r="G234" s="102" t="s">
        <v>359</v>
      </c>
      <c r="H234" s="99">
        <v>1985</v>
      </c>
      <c r="I234" s="100">
        <v>72</v>
      </c>
      <c r="J234" s="59"/>
    </row>
    <row r="235" spans="1:10" ht="47.25" x14ac:dyDescent="0.25">
      <c r="A235" s="96">
        <v>163</v>
      </c>
      <c r="B235" s="97" t="s">
        <v>311</v>
      </c>
      <c r="C235" s="58" t="s">
        <v>118</v>
      </c>
      <c r="D235" s="58" t="s">
        <v>112</v>
      </c>
      <c r="E235" s="58" t="s">
        <v>119</v>
      </c>
      <c r="F235" s="97" t="s">
        <v>348</v>
      </c>
      <c r="G235" s="102" t="s">
        <v>360</v>
      </c>
      <c r="H235" s="99">
        <v>1985</v>
      </c>
      <c r="I235" s="100">
        <v>119.8</v>
      </c>
      <c r="J235" s="59"/>
    </row>
    <row r="236" spans="1:10" ht="47.25" x14ac:dyDescent="0.25">
      <c r="A236" s="96">
        <v>164</v>
      </c>
      <c r="B236" s="97" t="s">
        <v>311</v>
      </c>
      <c r="C236" s="58" t="s">
        <v>118</v>
      </c>
      <c r="D236" s="58" t="s">
        <v>112</v>
      </c>
      <c r="E236" s="58" t="s">
        <v>119</v>
      </c>
      <c r="F236" s="97" t="s">
        <v>348</v>
      </c>
      <c r="G236" s="102" t="s">
        <v>361</v>
      </c>
      <c r="H236" s="99">
        <v>1985</v>
      </c>
      <c r="I236" s="108">
        <v>77.849999999999994</v>
      </c>
      <c r="J236" s="59"/>
    </row>
    <row r="237" spans="1:10" ht="47.25" x14ac:dyDescent="0.25">
      <c r="A237" s="96">
        <v>165</v>
      </c>
      <c r="B237" s="97" t="s">
        <v>311</v>
      </c>
      <c r="C237" s="58" t="s">
        <v>118</v>
      </c>
      <c r="D237" s="58" t="s">
        <v>112</v>
      </c>
      <c r="E237" s="58" t="s">
        <v>119</v>
      </c>
      <c r="F237" s="97" t="s">
        <v>348</v>
      </c>
      <c r="G237" s="102" t="s">
        <v>362</v>
      </c>
      <c r="H237" s="99">
        <v>1985</v>
      </c>
      <c r="I237" s="100">
        <v>73</v>
      </c>
      <c r="J237" s="59"/>
    </row>
    <row r="238" spans="1:10" ht="47.25" x14ac:dyDescent="0.25">
      <c r="A238" s="96">
        <v>166</v>
      </c>
      <c r="B238" s="97" t="s">
        <v>311</v>
      </c>
      <c r="C238" s="58" t="s">
        <v>118</v>
      </c>
      <c r="D238" s="58" t="s">
        <v>112</v>
      </c>
      <c r="E238" s="58" t="s">
        <v>119</v>
      </c>
      <c r="F238" s="97" t="s">
        <v>348</v>
      </c>
      <c r="G238" s="102" t="s">
        <v>363</v>
      </c>
      <c r="H238" s="99">
        <v>1985</v>
      </c>
      <c r="I238" s="100">
        <v>72</v>
      </c>
      <c r="J238" s="59"/>
    </row>
    <row r="239" spans="1:10" ht="47.25" x14ac:dyDescent="0.25">
      <c r="A239" s="96">
        <v>167</v>
      </c>
      <c r="B239" s="97" t="s">
        <v>311</v>
      </c>
      <c r="C239" s="58" t="s">
        <v>118</v>
      </c>
      <c r="D239" s="58" t="s">
        <v>112</v>
      </c>
      <c r="E239" s="58" t="s">
        <v>119</v>
      </c>
      <c r="F239" s="97" t="s">
        <v>348</v>
      </c>
      <c r="G239" s="102" t="s">
        <v>364</v>
      </c>
      <c r="H239" s="99">
        <v>1984</v>
      </c>
      <c r="I239" s="100">
        <v>72</v>
      </c>
      <c r="J239" s="59"/>
    </row>
    <row r="240" spans="1:10" ht="47.25" x14ac:dyDescent="0.25">
      <c r="A240" s="96">
        <v>168</v>
      </c>
      <c r="B240" s="97" t="s">
        <v>311</v>
      </c>
      <c r="C240" s="58" t="s">
        <v>118</v>
      </c>
      <c r="D240" s="58" t="s">
        <v>112</v>
      </c>
      <c r="E240" s="58" t="s">
        <v>119</v>
      </c>
      <c r="F240" s="97" t="s">
        <v>348</v>
      </c>
      <c r="G240" s="102" t="s">
        <v>365</v>
      </c>
      <c r="H240" s="99">
        <v>1984</v>
      </c>
      <c r="I240" s="100">
        <v>77.650000000000006</v>
      </c>
      <c r="J240" s="59"/>
    </row>
    <row r="241" spans="1:10" ht="47.25" x14ac:dyDescent="0.25">
      <c r="A241" s="96">
        <v>169</v>
      </c>
      <c r="B241" s="97" t="s">
        <v>311</v>
      </c>
      <c r="C241" s="58" t="s">
        <v>118</v>
      </c>
      <c r="D241" s="58" t="s">
        <v>112</v>
      </c>
      <c r="E241" s="58" t="s">
        <v>119</v>
      </c>
      <c r="F241" s="97" t="s">
        <v>348</v>
      </c>
      <c r="G241" s="102" t="s">
        <v>366</v>
      </c>
      <c r="H241" s="99">
        <v>1984</v>
      </c>
      <c r="I241" s="100">
        <v>76.900000000000006</v>
      </c>
      <c r="J241" s="59"/>
    </row>
    <row r="242" spans="1:10" ht="47.25" x14ac:dyDescent="0.25">
      <c r="A242" s="96">
        <v>170</v>
      </c>
      <c r="B242" s="97" t="s">
        <v>310</v>
      </c>
      <c r="C242" s="58" t="s">
        <v>118</v>
      </c>
      <c r="D242" s="58" t="s">
        <v>112</v>
      </c>
      <c r="E242" s="58" t="s">
        <v>119</v>
      </c>
      <c r="F242" s="97" t="s">
        <v>367</v>
      </c>
      <c r="G242" s="98">
        <v>2</v>
      </c>
      <c r="H242" s="99">
        <v>1969</v>
      </c>
      <c r="I242" s="100">
        <v>38.200000000000003</v>
      </c>
      <c r="J242" s="59"/>
    </row>
    <row r="243" spans="1:10" ht="47.25" x14ac:dyDescent="0.25">
      <c r="A243" s="96">
        <v>171</v>
      </c>
      <c r="B243" s="97" t="s">
        <v>310</v>
      </c>
      <c r="C243" s="58" t="s">
        <v>118</v>
      </c>
      <c r="D243" s="58" t="s">
        <v>112</v>
      </c>
      <c r="E243" s="58" t="s">
        <v>119</v>
      </c>
      <c r="F243" s="103" t="s">
        <v>367</v>
      </c>
      <c r="G243" s="98">
        <v>3</v>
      </c>
      <c r="H243" s="99">
        <v>1969</v>
      </c>
      <c r="I243" s="100">
        <v>161.6</v>
      </c>
      <c r="J243" s="59"/>
    </row>
    <row r="244" spans="1:10" ht="47.25" x14ac:dyDescent="0.25">
      <c r="A244" s="96">
        <v>172</v>
      </c>
      <c r="B244" s="97" t="s">
        <v>310</v>
      </c>
      <c r="C244" s="58" t="s">
        <v>118</v>
      </c>
      <c r="D244" s="58" t="s">
        <v>112</v>
      </c>
      <c r="E244" s="58" t="s">
        <v>119</v>
      </c>
      <c r="F244" s="97" t="s">
        <v>367</v>
      </c>
      <c r="G244" s="98">
        <v>4</v>
      </c>
      <c r="H244" s="99">
        <v>1969</v>
      </c>
      <c r="I244" s="100">
        <v>40</v>
      </c>
      <c r="J244" s="59"/>
    </row>
    <row r="245" spans="1:10" ht="47.25" x14ac:dyDescent="0.25">
      <c r="A245" s="96">
        <v>173</v>
      </c>
      <c r="B245" s="97" t="s">
        <v>310</v>
      </c>
      <c r="C245" s="58" t="s">
        <v>118</v>
      </c>
      <c r="D245" s="58" t="s">
        <v>112</v>
      </c>
      <c r="E245" s="58" t="s">
        <v>119</v>
      </c>
      <c r="F245" s="103" t="s">
        <v>367</v>
      </c>
      <c r="G245" s="98">
        <v>5</v>
      </c>
      <c r="H245" s="99">
        <v>2010</v>
      </c>
      <c r="I245" s="100">
        <v>200</v>
      </c>
      <c r="J245" s="59"/>
    </row>
    <row r="246" spans="1:10" ht="47.25" x14ac:dyDescent="0.25">
      <c r="A246" s="96">
        <v>174</v>
      </c>
      <c r="B246" s="97" t="s">
        <v>310</v>
      </c>
      <c r="C246" s="58" t="s">
        <v>118</v>
      </c>
      <c r="D246" s="58" t="s">
        <v>112</v>
      </c>
      <c r="E246" s="58" t="s">
        <v>119</v>
      </c>
      <c r="F246" s="97" t="s">
        <v>367</v>
      </c>
      <c r="G246" s="98">
        <v>6</v>
      </c>
      <c r="H246" s="99">
        <v>1969</v>
      </c>
      <c r="I246" s="100">
        <v>38.799999999999997</v>
      </c>
      <c r="J246" s="59"/>
    </row>
    <row r="247" spans="1:10" ht="47.25" x14ac:dyDescent="0.25">
      <c r="A247" s="96">
        <v>175</v>
      </c>
      <c r="B247" s="97" t="s">
        <v>310</v>
      </c>
      <c r="C247" s="58" t="s">
        <v>118</v>
      </c>
      <c r="D247" s="58" t="s">
        <v>112</v>
      </c>
      <c r="E247" s="58" t="s">
        <v>119</v>
      </c>
      <c r="F247" s="103" t="s">
        <v>367</v>
      </c>
      <c r="G247" s="98">
        <v>7</v>
      </c>
      <c r="H247" s="99">
        <v>1969</v>
      </c>
      <c r="I247" s="100">
        <v>48.2</v>
      </c>
      <c r="J247" s="59"/>
    </row>
    <row r="248" spans="1:10" ht="47.25" x14ac:dyDescent="0.25">
      <c r="A248" s="96">
        <v>176</v>
      </c>
      <c r="B248" s="97" t="s">
        <v>310</v>
      </c>
      <c r="C248" s="58" t="s">
        <v>118</v>
      </c>
      <c r="D248" s="58" t="s">
        <v>112</v>
      </c>
      <c r="E248" s="58" t="s">
        <v>119</v>
      </c>
      <c r="F248" s="103" t="s">
        <v>368</v>
      </c>
      <c r="G248" s="98">
        <v>1</v>
      </c>
      <c r="H248" s="99">
        <v>1966</v>
      </c>
      <c r="I248" s="100">
        <v>42</v>
      </c>
      <c r="J248" s="59"/>
    </row>
    <row r="249" spans="1:10" ht="47.25" x14ac:dyDescent="0.25">
      <c r="A249" s="96">
        <v>177</v>
      </c>
      <c r="B249" s="97" t="s">
        <v>310</v>
      </c>
      <c r="C249" s="58" t="s">
        <v>118</v>
      </c>
      <c r="D249" s="58" t="s">
        <v>112</v>
      </c>
      <c r="E249" s="58" t="s">
        <v>119</v>
      </c>
      <c r="F249" s="103" t="s">
        <v>368</v>
      </c>
      <c r="G249" s="98">
        <v>2</v>
      </c>
      <c r="H249" s="99">
        <v>1968</v>
      </c>
      <c r="I249" s="100">
        <v>37</v>
      </c>
      <c r="J249" s="59"/>
    </row>
    <row r="250" spans="1:10" ht="47.25" x14ac:dyDescent="0.25">
      <c r="A250" s="96">
        <v>178</v>
      </c>
      <c r="B250" s="97" t="s">
        <v>310</v>
      </c>
      <c r="C250" s="58" t="s">
        <v>118</v>
      </c>
      <c r="D250" s="58" t="s">
        <v>112</v>
      </c>
      <c r="E250" s="58" t="s">
        <v>119</v>
      </c>
      <c r="F250" s="103" t="s">
        <v>368</v>
      </c>
      <c r="G250" s="98">
        <v>3</v>
      </c>
      <c r="H250" s="99">
        <v>1966</v>
      </c>
      <c r="I250" s="100">
        <v>38.32</v>
      </c>
      <c r="J250" s="59"/>
    </row>
    <row r="251" spans="1:10" ht="47.25" x14ac:dyDescent="0.25">
      <c r="A251" s="96">
        <v>179</v>
      </c>
      <c r="B251" s="97" t="s">
        <v>310</v>
      </c>
      <c r="C251" s="58" t="s">
        <v>118</v>
      </c>
      <c r="D251" s="58" t="s">
        <v>112</v>
      </c>
      <c r="E251" s="58" t="s">
        <v>119</v>
      </c>
      <c r="F251" s="103" t="s">
        <v>368</v>
      </c>
      <c r="G251" s="98">
        <v>4</v>
      </c>
      <c r="H251" s="99">
        <v>1966</v>
      </c>
      <c r="I251" s="100">
        <v>46.08</v>
      </c>
      <c r="J251" s="59"/>
    </row>
    <row r="252" spans="1:10" ht="47.25" x14ac:dyDescent="0.25">
      <c r="A252" s="96">
        <v>180</v>
      </c>
      <c r="B252" s="97" t="s">
        <v>310</v>
      </c>
      <c r="C252" s="58" t="s">
        <v>118</v>
      </c>
      <c r="D252" s="58" t="s">
        <v>112</v>
      </c>
      <c r="E252" s="58" t="s">
        <v>119</v>
      </c>
      <c r="F252" s="103" t="s">
        <v>368</v>
      </c>
      <c r="G252" s="98">
        <v>5</v>
      </c>
      <c r="H252" s="99">
        <v>1966</v>
      </c>
      <c r="I252" s="100">
        <v>38.1</v>
      </c>
      <c r="J252" s="59"/>
    </row>
    <row r="253" spans="1:10" ht="47.25" x14ac:dyDescent="0.25">
      <c r="A253" s="96">
        <v>181</v>
      </c>
      <c r="B253" s="97" t="s">
        <v>310</v>
      </c>
      <c r="C253" s="58" t="s">
        <v>118</v>
      </c>
      <c r="D253" s="58" t="s">
        <v>112</v>
      </c>
      <c r="E253" s="58" t="s">
        <v>119</v>
      </c>
      <c r="F253" s="103" t="s">
        <v>368</v>
      </c>
      <c r="G253" s="98">
        <v>6</v>
      </c>
      <c r="H253" s="99">
        <v>1966</v>
      </c>
      <c r="I253" s="100">
        <v>38.5</v>
      </c>
      <c r="J253" s="59"/>
    </row>
    <row r="254" spans="1:10" ht="47.25" x14ac:dyDescent="0.25">
      <c r="A254" s="96">
        <v>182</v>
      </c>
      <c r="B254" s="97" t="s">
        <v>310</v>
      </c>
      <c r="C254" s="58" t="s">
        <v>118</v>
      </c>
      <c r="D254" s="58" t="s">
        <v>112</v>
      </c>
      <c r="E254" s="58" t="s">
        <v>119</v>
      </c>
      <c r="F254" s="103" t="s">
        <v>368</v>
      </c>
      <c r="G254" s="98">
        <v>7</v>
      </c>
      <c r="H254" s="99">
        <v>1966</v>
      </c>
      <c r="I254" s="100">
        <v>36.700000000000003</v>
      </c>
      <c r="J254" s="59"/>
    </row>
    <row r="255" spans="1:10" ht="47.25" x14ac:dyDescent="0.25">
      <c r="A255" s="96">
        <v>183</v>
      </c>
      <c r="B255" s="97" t="s">
        <v>310</v>
      </c>
      <c r="C255" s="58" t="s">
        <v>118</v>
      </c>
      <c r="D255" s="58" t="s">
        <v>112</v>
      </c>
      <c r="E255" s="58" t="s">
        <v>119</v>
      </c>
      <c r="F255" s="103" t="s">
        <v>368</v>
      </c>
      <c r="G255" s="98">
        <v>8</v>
      </c>
      <c r="H255" s="99">
        <v>1966</v>
      </c>
      <c r="I255" s="100">
        <v>42</v>
      </c>
      <c r="J255" s="59"/>
    </row>
    <row r="256" spans="1:10" ht="47.25" x14ac:dyDescent="0.25">
      <c r="A256" s="96">
        <v>184</v>
      </c>
      <c r="B256" s="97" t="s">
        <v>310</v>
      </c>
      <c r="C256" s="58" t="s">
        <v>118</v>
      </c>
      <c r="D256" s="58" t="s">
        <v>112</v>
      </c>
      <c r="E256" s="58" t="s">
        <v>119</v>
      </c>
      <c r="F256" s="103" t="s">
        <v>368</v>
      </c>
      <c r="G256" s="98">
        <v>9</v>
      </c>
      <c r="H256" s="99">
        <v>1966</v>
      </c>
      <c r="I256" s="100">
        <v>38</v>
      </c>
      <c r="J256" s="59"/>
    </row>
    <row r="257" spans="1:10" ht="47.25" x14ac:dyDescent="0.25">
      <c r="A257" s="96">
        <v>185</v>
      </c>
      <c r="B257" s="97" t="s">
        <v>310</v>
      </c>
      <c r="C257" s="58" t="s">
        <v>118</v>
      </c>
      <c r="D257" s="58" t="s">
        <v>112</v>
      </c>
      <c r="E257" s="58" t="s">
        <v>119</v>
      </c>
      <c r="F257" s="103" t="s">
        <v>368</v>
      </c>
      <c r="G257" s="98">
        <v>10</v>
      </c>
      <c r="H257" s="99">
        <v>1966</v>
      </c>
      <c r="I257" s="100">
        <v>42</v>
      </c>
      <c r="J257" s="59"/>
    </row>
    <row r="258" spans="1:10" ht="47.25" x14ac:dyDescent="0.25">
      <c r="A258" s="96">
        <v>186</v>
      </c>
      <c r="B258" s="97" t="s">
        <v>310</v>
      </c>
      <c r="C258" s="58" t="s">
        <v>118</v>
      </c>
      <c r="D258" s="58" t="s">
        <v>112</v>
      </c>
      <c r="E258" s="58" t="s">
        <v>119</v>
      </c>
      <c r="F258" s="103" t="s">
        <v>368</v>
      </c>
      <c r="G258" s="98">
        <v>11</v>
      </c>
      <c r="H258" s="99">
        <v>1966</v>
      </c>
      <c r="I258" s="100">
        <v>37.5</v>
      </c>
      <c r="J258" s="59"/>
    </row>
    <row r="259" spans="1:10" ht="47.25" x14ac:dyDescent="0.25">
      <c r="A259" s="96">
        <v>187</v>
      </c>
      <c r="B259" s="97" t="s">
        <v>310</v>
      </c>
      <c r="C259" s="58" t="s">
        <v>118</v>
      </c>
      <c r="D259" s="58" t="s">
        <v>112</v>
      </c>
      <c r="E259" s="58" t="s">
        <v>119</v>
      </c>
      <c r="F259" s="103" t="s">
        <v>368</v>
      </c>
      <c r="G259" s="98">
        <v>12</v>
      </c>
      <c r="H259" s="99">
        <v>1966</v>
      </c>
      <c r="I259" s="100">
        <v>37.1</v>
      </c>
      <c r="J259" s="59"/>
    </row>
    <row r="260" spans="1:10" ht="47.25" x14ac:dyDescent="0.25">
      <c r="A260" s="96">
        <v>188</v>
      </c>
      <c r="B260" s="97" t="s">
        <v>310</v>
      </c>
      <c r="C260" s="58" t="s">
        <v>118</v>
      </c>
      <c r="D260" s="58" t="s">
        <v>112</v>
      </c>
      <c r="E260" s="58" t="s">
        <v>119</v>
      </c>
      <c r="F260" s="103" t="s">
        <v>368</v>
      </c>
      <c r="G260" s="98">
        <v>13</v>
      </c>
      <c r="H260" s="99">
        <v>1980</v>
      </c>
      <c r="I260" s="100">
        <v>36</v>
      </c>
      <c r="J260" s="59"/>
    </row>
    <row r="261" spans="1:10" ht="47.25" x14ac:dyDescent="0.25">
      <c r="A261" s="96">
        <v>189</v>
      </c>
      <c r="B261" s="97" t="s">
        <v>310</v>
      </c>
      <c r="C261" s="58" t="s">
        <v>118</v>
      </c>
      <c r="D261" s="58" t="s">
        <v>112</v>
      </c>
      <c r="E261" s="58" t="s">
        <v>119</v>
      </c>
      <c r="F261" s="103" t="s">
        <v>368</v>
      </c>
      <c r="G261" s="98">
        <v>14</v>
      </c>
      <c r="H261" s="99">
        <v>1984</v>
      </c>
      <c r="I261" s="100">
        <v>54</v>
      </c>
      <c r="J261" s="59"/>
    </row>
    <row r="262" spans="1:10" ht="47.25" x14ac:dyDescent="0.25">
      <c r="A262" s="96">
        <v>190</v>
      </c>
      <c r="B262" s="97" t="s">
        <v>310</v>
      </c>
      <c r="C262" s="58" t="s">
        <v>118</v>
      </c>
      <c r="D262" s="58" t="s">
        <v>112</v>
      </c>
      <c r="E262" s="58" t="s">
        <v>119</v>
      </c>
      <c r="F262" s="97" t="s">
        <v>197</v>
      </c>
      <c r="G262" s="102" t="s">
        <v>369</v>
      </c>
      <c r="H262" s="99">
        <v>2013</v>
      </c>
      <c r="I262" s="100">
        <v>72</v>
      </c>
      <c r="J262" s="59"/>
    </row>
    <row r="263" spans="1:10" ht="47.25" x14ac:dyDescent="0.25">
      <c r="A263" s="96">
        <v>191</v>
      </c>
      <c r="B263" s="97" t="s">
        <v>310</v>
      </c>
      <c r="C263" s="58" t="s">
        <v>118</v>
      </c>
      <c r="D263" s="58" t="s">
        <v>112</v>
      </c>
      <c r="E263" s="58" t="s">
        <v>119</v>
      </c>
      <c r="F263" s="97" t="s">
        <v>197</v>
      </c>
      <c r="G263" s="102" t="s">
        <v>370</v>
      </c>
      <c r="H263" s="99">
        <v>2013</v>
      </c>
      <c r="I263" s="100">
        <v>72</v>
      </c>
      <c r="J263" s="59"/>
    </row>
    <row r="264" spans="1:10" ht="47.25" x14ac:dyDescent="0.25">
      <c r="A264" s="96">
        <v>192</v>
      </c>
      <c r="B264" s="97" t="s">
        <v>311</v>
      </c>
      <c r="C264" s="58" t="s">
        <v>118</v>
      </c>
      <c r="D264" s="58" t="s">
        <v>112</v>
      </c>
      <c r="E264" s="58" t="s">
        <v>119</v>
      </c>
      <c r="F264" s="97" t="s">
        <v>197</v>
      </c>
      <c r="G264" s="102" t="s">
        <v>346</v>
      </c>
      <c r="H264" s="99">
        <v>2013</v>
      </c>
      <c r="I264" s="100">
        <v>33</v>
      </c>
      <c r="J264" s="59"/>
    </row>
    <row r="265" spans="1:10" ht="47.25" x14ac:dyDescent="0.25">
      <c r="A265" s="96">
        <v>193</v>
      </c>
      <c r="B265" s="97" t="s">
        <v>311</v>
      </c>
      <c r="C265" s="58" t="s">
        <v>118</v>
      </c>
      <c r="D265" s="58" t="s">
        <v>112</v>
      </c>
      <c r="E265" s="58" t="s">
        <v>119</v>
      </c>
      <c r="F265" s="97" t="s">
        <v>197</v>
      </c>
      <c r="G265" s="102" t="s">
        <v>347</v>
      </c>
      <c r="H265" s="99">
        <v>2013</v>
      </c>
      <c r="I265" s="100">
        <v>33</v>
      </c>
      <c r="J265" s="59"/>
    </row>
    <row r="266" spans="1:10" ht="47.25" x14ac:dyDescent="0.25">
      <c r="A266" s="96">
        <v>194</v>
      </c>
      <c r="B266" s="97" t="s">
        <v>310</v>
      </c>
      <c r="C266" s="58" t="s">
        <v>118</v>
      </c>
      <c r="D266" s="58" t="s">
        <v>112</v>
      </c>
      <c r="E266" s="58" t="s">
        <v>119</v>
      </c>
      <c r="F266" s="109" t="s">
        <v>120</v>
      </c>
      <c r="G266" s="110">
        <v>1</v>
      </c>
      <c r="H266" s="106">
        <v>1968</v>
      </c>
      <c r="I266" s="107">
        <v>80.06</v>
      </c>
      <c r="J266" s="59"/>
    </row>
    <row r="267" spans="1:10" ht="47.25" x14ac:dyDescent="0.25">
      <c r="A267" s="96">
        <v>195</v>
      </c>
      <c r="B267" s="97" t="s">
        <v>310</v>
      </c>
      <c r="C267" s="58" t="s">
        <v>118</v>
      </c>
      <c r="D267" s="58" t="s">
        <v>112</v>
      </c>
      <c r="E267" s="58" t="s">
        <v>119</v>
      </c>
      <c r="F267" s="103" t="s">
        <v>120</v>
      </c>
      <c r="G267" s="98">
        <v>2</v>
      </c>
      <c r="H267" s="99">
        <v>1970</v>
      </c>
      <c r="I267" s="100">
        <v>49</v>
      </c>
      <c r="J267" s="59"/>
    </row>
    <row r="268" spans="1:10" ht="47.25" x14ac:dyDescent="0.25">
      <c r="A268" s="96">
        <v>196</v>
      </c>
      <c r="B268" s="97" t="s">
        <v>311</v>
      </c>
      <c r="C268" s="58" t="s">
        <v>118</v>
      </c>
      <c r="D268" s="58" t="s">
        <v>112</v>
      </c>
      <c r="E268" s="58" t="s">
        <v>119</v>
      </c>
      <c r="F268" s="103" t="s">
        <v>120</v>
      </c>
      <c r="G268" s="102" t="s">
        <v>337</v>
      </c>
      <c r="H268" s="99">
        <v>1969</v>
      </c>
      <c r="I268" s="100">
        <v>62.7</v>
      </c>
      <c r="J268" s="59"/>
    </row>
    <row r="269" spans="1:10" ht="47.25" x14ac:dyDescent="0.25">
      <c r="A269" s="96">
        <v>197</v>
      </c>
      <c r="B269" s="97" t="s">
        <v>311</v>
      </c>
      <c r="C269" s="58" t="s">
        <v>118</v>
      </c>
      <c r="D269" s="58" t="s">
        <v>112</v>
      </c>
      <c r="E269" s="58" t="s">
        <v>119</v>
      </c>
      <c r="F269" s="103" t="s">
        <v>120</v>
      </c>
      <c r="G269" s="102" t="s">
        <v>338</v>
      </c>
      <c r="H269" s="99">
        <v>1968</v>
      </c>
      <c r="I269" s="100">
        <v>63</v>
      </c>
      <c r="J269" s="59"/>
    </row>
    <row r="270" spans="1:10" ht="47.25" x14ac:dyDescent="0.25">
      <c r="A270" s="96">
        <v>198</v>
      </c>
      <c r="B270" s="97" t="s">
        <v>310</v>
      </c>
      <c r="C270" s="58" t="s">
        <v>118</v>
      </c>
      <c r="D270" s="58" t="s">
        <v>112</v>
      </c>
      <c r="E270" s="58" t="s">
        <v>119</v>
      </c>
      <c r="F270" s="103" t="s">
        <v>120</v>
      </c>
      <c r="G270" s="98">
        <v>4</v>
      </c>
      <c r="H270" s="99">
        <v>1970</v>
      </c>
      <c r="I270" s="100">
        <v>49</v>
      </c>
      <c r="J270" s="59"/>
    </row>
    <row r="271" spans="1:10" ht="47.25" x14ac:dyDescent="0.25">
      <c r="A271" s="96">
        <v>199</v>
      </c>
      <c r="B271" s="97" t="s">
        <v>311</v>
      </c>
      <c r="C271" s="58" t="s">
        <v>118</v>
      </c>
      <c r="D271" s="58" t="s">
        <v>112</v>
      </c>
      <c r="E271" s="58" t="s">
        <v>119</v>
      </c>
      <c r="F271" s="103" t="s">
        <v>120</v>
      </c>
      <c r="G271" s="102" t="s">
        <v>322</v>
      </c>
      <c r="H271" s="99">
        <v>1968</v>
      </c>
      <c r="I271" s="100">
        <v>63.2</v>
      </c>
      <c r="J271" s="59"/>
    </row>
    <row r="272" spans="1:10" ht="47.25" x14ac:dyDescent="0.25">
      <c r="A272" s="96">
        <v>200</v>
      </c>
      <c r="B272" s="97" t="s">
        <v>311</v>
      </c>
      <c r="C272" s="58" t="s">
        <v>118</v>
      </c>
      <c r="D272" s="58" t="s">
        <v>112</v>
      </c>
      <c r="E272" s="58" t="s">
        <v>119</v>
      </c>
      <c r="F272" s="103" t="s">
        <v>120</v>
      </c>
      <c r="G272" s="102" t="s">
        <v>323</v>
      </c>
      <c r="H272" s="99">
        <v>1968</v>
      </c>
      <c r="I272" s="100">
        <v>62.8</v>
      </c>
      <c r="J272" s="59"/>
    </row>
    <row r="273" spans="1:10" ht="47.25" x14ac:dyDescent="0.25">
      <c r="A273" s="96">
        <v>201</v>
      </c>
      <c r="B273" s="97" t="s">
        <v>310</v>
      </c>
      <c r="C273" s="58" t="s">
        <v>118</v>
      </c>
      <c r="D273" s="58" t="s">
        <v>112</v>
      </c>
      <c r="E273" s="58" t="s">
        <v>119</v>
      </c>
      <c r="F273" s="103" t="s">
        <v>120</v>
      </c>
      <c r="G273" s="98">
        <v>6</v>
      </c>
      <c r="H273" s="99">
        <v>1967</v>
      </c>
      <c r="I273" s="100">
        <v>37.81</v>
      </c>
      <c r="J273" s="59"/>
    </row>
    <row r="274" spans="1:10" ht="47.25" x14ac:dyDescent="0.25">
      <c r="A274" s="96">
        <v>202</v>
      </c>
      <c r="B274" s="97" t="s">
        <v>311</v>
      </c>
      <c r="C274" s="58" t="s">
        <v>118</v>
      </c>
      <c r="D274" s="58" t="s">
        <v>112</v>
      </c>
      <c r="E274" s="58" t="s">
        <v>119</v>
      </c>
      <c r="F274" s="103" t="s">
        <v>120</v>
      </c>
      <c r="G274" s="102" t="s">
        <v>340</v>
      </c>
      <c r="H274" s="99">
        <v>1968</v>
      </c>
      <c r="I274" s="100">
        <v>62.6</v>
      </c>
      <c r="J274" s="59"/>
    </row>
    <row r="275" spans="1:10" ht="47.25" x14ac:dyDescent="0.25">
      <c r="A275" s="96">
        <v>203</v>
      </c>
      <c r="B275" s="97" t="s">
        <v>311</v>
      </c>
      <c r="C275" s="58" t="s">
        <v>118</v>
      </c>
      <c r="D275" s="58" t="s">
        <v>112</v>
      </c>
      <c r="E275" s="58" t="s">
        <v>119</v>
      </c>
      <c r="F275" s="103" t="s">
        <v>120</v>
      </c>
      <c r="G275" s="102" t="s">
        <v>341</v>
      </c>
      <c r="H275" s="99">
        <v>1968</v>
      </c>
      <c r="I275" s="100">
        <v>56</v>
      </c>
      <c r="J275" s="59"/>
    </row>
    <row r="276" spans="1:10" ht="47.25" x14ac:dyDescent="0.25">
      <c r="A276" s="96">
        <v>204</v>
      </c>
      <c r="B276" s="97" t="s">
        <v>310</v>
      </c>
      <c r="C276" s="58" t="s">
        <v>118</v>
      </c>
      <c r="D276" s="58" t="s">
        <v>112</v>
      </c>
      <c r="E276" s="58" t="s">
        <v>119</v>
      </c>
      <c r="F276" s="103" t="s">
        <v>120</v>
      </c>
      <c r="G276" s="98">
        <v>8</v>
      </c>
      <c r="H276" s="99">
        <v>1970</v>
      </c>
      <c r="I276" s="100">
        <v>37</v>
      </c>
      <c r="J276" s="59"/>
    </row>
    <row r="277" spans="1:10" ht="47.25" x14ac:dyDescent="0.25">
      <c r="A277" s="96">
        <v>205</v>
      </c>
      <c r="B277" s="97" t="s">
        <v>311</v>
      </c>
      <c r="C277" s="58" t="s">
        <v>118</v>
      </c>
      <c r="D277" s="58" t="s">
        <v>112</v>
      </c>
      <c r="E277" s="58" t="s">
        <v>119</v>
      </c>
      <c r="F277" s="103" t="s">
        <v>120</v>
      </c>
      <c r="G277" s="102" t="s">
        <v>342</v>
      </c>
      <c r="H277" s="99">
        <v>1968</v>
      </c>
      <c r="I277" s="100">
        <v>56</v>
      </c>
      <c r="J277" s="59"/>
    </row>
    <row r="278" spans="1:10" ht="47.25" x14ac:dyDescent="0.25">
      <c r="A278" s="96">
        <v>206</v>
      </c>
      <c r="B278" s="97" t="s">
        <v>311</v>
      </c>
      <c r="C278" s="58" t="s">
        <v>118</v>
      </c>
      <c r="D278" s="58" t="s">
        <v>112</v>
      </c>
      <c r="E278" s="58" t="s">
        <v>119</v>
      </c>
      <c r="F278" s="103" t="s">
        <v>120</v>
      </c>
      <c r="G278" s="102" t="s">
        <v>343</v>
      </c>
      <c r="H278" s="99">
        <v>1968</v>
      </c>
      <c r="I278" s="100">
        <v>56</v>
      </c>
      <c r="J278" s="59"/>
    </row>
    <row r="279" spans="1:10" ht="47.25" x14ac:dyDescent="0.25">
      <c r="A279" s="96">
        <v>207</v>
      </c>
      <c r="B279" s="97" t="s">
        <v>310</v>
      </c>
      <c r="C279" s="58" t="s">
        <v>118</v>
      </c>
      <c r="D279" s="58" t="s">
        <v>112</v>
      </c>
      <c r="E279" s="58" t="s">
        <v>119</v>
      </c>
      <c r="F279" s="103" t="s">
        <v>120</v>
      </c>
      <c r="G279" s="98">
        <v>10</v>
      </c>
      <c r="H279" s="99">
        <v>1970</v>
      </c>
      <c r="I279" s="100">
        <v>36</v>
      </c>
      <c r="J279" s="59"/>
    </row>
    <row r="280" spans="1:10" ht="47.25" x14ac:dyDescent="0.25">
      <c r="A280" s="96">
        <v>208</v>
      </c>
      <c r="B280" s="97" t="s">
        <v>311</v>
      </c>
      <c r="C280" s="58" t="s">
        <v>118</v>
      </c>
      <c r="D280" s="58" t="s">
        <v>112</v>
      </c>
      <c r="E280" s="58" t="s">
        <v>119</v>
      </c>
      <c r="F280" s="103" t="s">
        <v>120</v>
      </c>
      <c r="G280" s="102" t="s">
        <v>355</v>
      </c>
      <c r="H280" s="99">
        <v>1968</v>
      </c>
      <c r="I280" s="100">
        <v>56</v>
      </c>
      <c r="J280" s="59"/>
    </row>
    <row r="281" spans="1:10" ht="47.25" x14ac:dyDescent="0.25">
      <c r="A281" s="96">
        <v>209</v>
      </c>
      <c r="B281" s="97" t="s">
        <v>311</v>
      </c>
      <c r="C281" s="58" t="s">
        <v>118</v>
      </c>
      <c r="D281" s="58" t="s">
        <v>112</v>
      </c>
      <c r="E281" s="58" t="s">
        <v>119</v>
      </c>
      <c r="F281" s="103" t="s">
        <v>120</v>
      </c>
      <c r="G281" s="102" t="s">
        <v>356</v>
      </c>
      <c r="H281" s="99">
        <v>1968</v>
      </c>
      <c r="I281" s="100">
        <v>56</v>
      </c>
      <c r="J281" s="59"/>
    </row>
    <row r="282" spans="1:10" ht="47.25" x14ac:dyDescent="0.25">
      <c r="A282" s="96">
        <v>210</v>
      </c>
      <c r="B282" s="97" t="s">
        <v>310</v>
      </c>
      <c r="C282" s="58" t="s">
        <v>118</v>
      </c>
      <c r="D282" s="58" t="s">
        <v>112</v>
      </c>
      <c r="E282" s="58" t="s">
        <v>119</v>
      </c>
      <c r="F282" s="103" t="s">
        <v>120</v>
      </c>
      <c r="G282" s="98">
        <v>12</v>
      </c>
      <c r="H282" s="99">
        <v>1964</v>
      </c>
      <c r="I282" s="100">
        <v>36</v>
      </c>
      <c r="J282" s="59"/>
    </row>
    <row r="283" spans="1:10" ht="47.25" x14ac:dyDescent="0.25">
      <c r="A283" s="96">
        <v>211</v>
      </c>
      <c r="B283" s="97" t="s">
        <v>311</v>
      </c>
      <c r="C283" s="58" t="s">
        <v>118</v>
      </c>
      <c r="D283" s="58" t="s">
        <v>112</v>
      </c>
      <c r="E283" s="58" t="s">
        <v>119</v>
      </c>
      <c r="F283" s="103" t="s">
        <v>120</v>
      </c>
      <c r="G283" s="102" t="s">
        <v>359</v>
      </c>
      <c r="H283" s="99">
        <v>1968</v>
      </c>
      <c r="I283" s="100">
        <v>49.4</v>
      </c>
      <c r="J283" s="59"/>
    </row>
    <row r="284" spans="1:10" ht="47.25" x14ac:dyDescent="0.25">
      <c r="A284" s="96">
        <v>212</v>
      </c>
      <c r="B284" s="97" t="s">
        <v>311</v>
      </c>
      <c r="C284" s="58" t="s">
        <v>118</v>
      </c>
      <c r="D284" s="58" t="s">
        <v>112</v>
      </c>
      <c r="E284" s="58" t="s">
        <v>119</v>
      </c>
      <c r="F284" s="103" t="s">
        <v>120</v>
      </c>
      <c r="G284" s="102" t="s">
        <v>360</v>
      </c>
      <c r="H284" s="99">
        <v>1968</v>
      </c>
      <c r="I284" s="100">
        <v>64</v>
      </c>
      <c r="J284" s="59"/>
    </row>
    <row r="285" spans="1:10" ht="47.25" x14ac:dyDescent="0.25">
      <c r="A285" s="96">
        <v>213</v>
      </c>
      <c r="B285" s="97" t="s">
        <v>310</v>
      </c>
      <c r="C285" s="58" t="s">
        <v>118</v>
      </c>
      <c r="D285" s="58" t="s">
        <v>112</v>
      </c>
      <c r="E285" s="58" t="s">
        <v>119</v>
      </c>
      <c r="F285" s="103" t="s">
        <v>120</v>
      </c>
      <c r="G285" s="102">
        <v>14</v>
      </c>
      <c r="H285" s="99">
        <v>1964</v>
      </c>
      <c r="I285" s="100">
        <v>42</v>
      </c>
      <c r="J285" s="59"/>
    </row>
    <row r="286" spans="1:10" ht="47.25" x14ac:dyDescent="0.25">
      <c r="A286" s="96">
        <v>214</v>
      </c>
      <c r="B286" s="97" t="s">
        <v>310</v>
      </c>
      <c r="C286" s="58" t="s">
        <v>118</v>
      </c>
      <c r="D286" s="58" t="s">
        <v>112</v>
      </c>
      <c r="E286" s="58" t="s">
        <v>119</v>
      </c>
      <c r="F286" s="103" t="s">
        <v>120</v>
      </c>
      <c r="G286" s="98">
        <v>15</v>
      </c>
      <c r="H286" s="99">
        <v>1964</v>
      </c>
      <c r="I286" s="100">
        <v>42</v>
      </c>
      <c r="J286" s="59"/>
    </row>
    <row r="287" spans="1:10" ht="47.25" x14ac:dyDescent="0.25">
      <c r="A287" s="96">
        <v>215</v>
      </c>
      <c r="B287" s="97" t="s">
        <v>311</v>
      </c>
      <c r="C287" s="58" t="s">
        <v>118</v>
      </c>
      <c r="D287" s="58" t="s">
        <v>112</v>
      </c>
      <c r="E287" s="58" t="s">
        <v>119</v>
      </c>
      <c r="F287" s="103" t="s">
        <v>120</v>
      </c>
      <c r="G287" s="102" t="s">
        <v>365</v>
      </c>
      <c r="H287" s="99">
        <v>1968</v>
      </c>
      <c r="I287" s="100">
        <v>42</v>
      </c>
      <c r="J287" s="59"/>
    </row>
    <row r="288" spans="1:10" ht="47.25" x14ac:dyDescent="0.25">
      <c r="A288" s="96">
        <v>216</v>
      </c>
      <c r="B288" s="97" t="s">
        <v>311</v>
      </c>
      <c r="C288" s="58" t="s">
        <v>118</v>
      </c>
      <c r="D288" s="58" t="s">
        <v>112</v>
      </c>
      <c r="E288" s="58" t="s">
        <v>119</v>
      </c>
      <c r="F288" s="103" t="s">
        <v>120</v>
      </c>
      <c r="G288" s="102" t="s">
        <v>366</v>
      </c>
      <c r="H288" s="99">
        <v>1968</v>
      </c>
      <c r="I288" s="100">
        <v>44</v>
      </c>
      <c r="J288" s="59"/>
    </row>
    <row r="289" spans="1:10" ht="47.25" x14ac:dyDescent="0.25">
      <c r="A289" s="96">
        <v>217</v>
      </c>
      <c r="B289" s="97" t="s">
        <v>311</v>
      </c>
      <c r="C289" s="58" t="s">
        <v>118</v>
      </c>
      <c r="D289" s="58" t="s">
        <v>112</v>
      </c>
      <c r="E289" s="58" t="s">
        <v>119</v>
      </c>
      <c r="F289" s="103" t="s">
        <v>120</v>
      </c>
      <c r="G289" s="102" t="s">
        <v>371</v>
      </c>
      <c r="H289" s="99">
        <v>1968</v>
      </c>
      <c r="I289" s="100">
        <v>42</v>
      </c>
      <c r="J289" s="59"/>
    </row>
    <row r="290" spans="1:10" ht="47.25" x14ac:dyDescent="0.25">
      <c r="A290" s="96">
        <v>218</v>
      </c>
      <c r="B290" s="97" t="s">
        <v>311</v>
      </c>
      <c r="C290" s="58" t="s">
        <v>118</v>
      </c>
      <c r="D290" s="58" t="s">
        <v>112</v>
      </c>
      <c r="E290" s="58" t="s">
        <v>119</v>
      </c>
      <c r="F290" s="103" t="s">
        <v>120</v>
      </c>
      <c r="G290" s="102" t="s">
        <v>372</v>
      </c>
      <c r="H290" s="99">
        <v>1968</v>
      </c>
      <c r="I290" s="100">
        <v>71.2</v>
      </c>
      <c r="J290" s="59"/>
    </row>
    <row r="291" spans="1:10" ht="47.25" x14ac:dyDescent="0.25">
      <c r="A291" s="96">
        <v>219</v>
      </c>
      <c r="B291" s="97" t="s">
        <v>310</v>
      </c>
      <c r="C291" s="58" t="s">
        <v>118</v>
      </c>
      <c r="D291" s="58" t="s">
        <v>112</v>
      </c>
      <c r="E291" s="58" t="s">
        <v>119</v>
      </c>
      <c r="F291" s="103" t="s">
        <v>120</v>
      </c>
      <c r="G291" s="98">
        <v>18</v>
      </c>
      <c r="H291" s="99">
        <v>1998</v>
      </c>
      <c r="I291" s="100">
        <v>58.8</v>
      </c>
      <c r="J291" s="59"/>
    </row>
    <row r="292" spans="1:10" ht="47.25" x14ac:dyDescent="0.25">
      <c r="A292" s="96">
        <v>220</v>
      </c>
      <c r="B292" s="97" t="s">
        <v>310</v>
      </c>
      <c r="C292" s="58" t="s">
        <v>118</v>
      </c>
      <c r="D292" s="58" t="s">
        <v>112</v>
      </c>
      <c r="E292" s="58" t="s">
        <v>119</v>
      </c>
      <c r="F292" s="103" t="s">
        <v>120</v>
      </c>
      <c r="G292" s="98">
        <v>19</v>
      </c>
      <c r="H292" s="99">
        <v>1996</v>
      </c>
      <c r="I292" s="100">
        <v>59.85</v>
      </c>
      <c r="J292" s="59"/>
    </row>
    <row r="293" spans="1:10" ht="47.25" x14ac:dyDescent="0.25">
      <c r="A293" s="96">
        <v>221</v>
      </c>
      <c r="B293" s="97" t="s">
        <v>310</v>
      </c>
      <c r="C293" s="58" t="s">
        <v>118</v>
      </c>
      <c r="D293" s="58" t="s">
        <v>112</v>
      </c>
      <c r="E293" s="58" t="s">
        <v>119</v>
      </c>
      <c r="F293" s="103" t="s">
        <v>120</v>
      </c>
      <c r="G293" s="98">
        <v>20</v>
      </c>
      <c r="H293" s="99">
        <v>1998</v>
      </c>
      <c r="I293" s="100">
        <v>90</v>
      </c>
      <c r="J293" s="59"/>
    </row>
    <row r="294" spans="1:10" ht="47.25" x14ac:dyDescent="0.25">
      <c r="A294" s="96">
        <v>222</v>
      </c>
      <c r="B294" s="97" t="s">
        <v>310</v>
      </c>
      <c r="C294" s="58" t="s">
        <v>118</v>
      </c>
      <c r="D294" s="58" t="s">
        <v>112</v>
      </c>
      <c r="E294" s="58" t="s">
        <v>119</v>
      </c>
      <c r="F294" s="103" t="s">
        <v>120</v>
      </c>
      <c r="G294" s="98">
        <v>21</v>
      </c>
      <c r="H294" s="99">
        <v>1985</v>
      </c>
      <c r="I294" s="100">
        <v>79</v>
      </c>
      <c r="J294" s="59"/>
    </row>
    <row r="295" spans="1:10" ht="47.25" x14ac:dyDescent="0.25">
      <c r="A295" s="96">
        <v>223</v>
      </c>
      <c r="B295" s="97" t="s">
        <v>310</v>
      </c>
      <c r="C295" s="58" t="s">
        <v>118</v>
      </c>
      <c r="D295" s="58" t="s">
        <v>112</v>
      </c>
      <c r="E295" s="58" t="s">
        <v>119</v>
      </c>
      <c r="F295" s="103" t="s">
        <v>120</v>
      </c>
      <c r="G295" s="98" t="s">
        <v>302</v>
      </c>
      <c r="H295" s="99">
        <v>2010</v>
      </c>
      <c r="I295" s="100">
        <v>38.5</v>
      </c>
      <c r="J295" s="59"/>
    </row>
    <row r="296" spans="1:10" ht="47.25" x14ac:dyDescent="0.25">
      <c r="A296" s="96">
        <v>224</v>
      </c>
      <c r="B296" s="97" t="s">
        <v>311</v>
      </c>
      <c r="C296" s="58" t="s">
        <v>118</v>
      </c>
      <c r="D296" s="58" t="s">
        <v>112</v>
      </c>
      <c r="E296" s="58" t="s">
        <v>119</v>
      </c>
      <c r="F296" s="97" t="s">
        <v>124</v>
      </c>
      <c r="G296" s="102" t="s">
        <v>335</v>
      </c>
      <c r="H296" s="99">
        <v>1988</v>
      </c>
      <c r="I296" s="100">
        <v>66.8</v>
      </c>
      <c r="J296" s="59"/>
    </row>
    <row r="297" spans="1:10" ht="47.25" x14ac:dyDescent="0.25">
      <c r="A297" s="96">
        <v>225</v>
      </c>
      <c r="B297" s="97" t="s">
        <v>311</v>
      </c>
      <c r="C297" s="58" t="s">
        <v>118</v>
      </c>
      <c r="D297" s="58" t="s">
        <v>112</v>
      </c>
      <c r="E297" s="58" t="s">
        <v>119</v>
      </c>
      <c r="F297" s="97" t="s">
        <v>124</v>
      </c>
      <c r="G297" s="102" t="s">
        <v>336</v>
      </c>
      <c r="H297" s="99">
        <v>1983</v>
      </c>
      <c r="I297" s="100">
        <v>68.7</v>
      </c>
      <c r="J297" s="59"/>
    </row>
    <row r="298" spans="1:10" ht="47.25" x14ac:dyDescent="0.25">
      <c r="A298" s="96">
        <v>226</v>
      </c>
      <c r="B298" s="97" t="s">
        <v>311</v>
      </c>
      <c r="C298" s="58" t="s">
        <v>118</v>
      </c>
      <c r="D298" s="58" t="s">
        <v>112</v>
      </c>
      <c r="E298" s="58" t="s">
        <v>119</v>
      </c>
      <c r="F298" s="97" t="s">
        <v>124</v>
      </c>
      <c r="G298" s="102" t="s">
        <v>349</v>
      </c>
      <c r="H298" s="99">
        <v>1981</v>
      </c>
      <c r="I298" s="100">
        <v>62.3</v>
      </c>
      <c r="J298" s="59"/>
    </row>
    <row r="299" spans="1:10" ht="47.25" x14ac:dyDescent="0.25">
      <c r="A299" s="96">
        <v>227</v>
      </c>
      <c r="B299" s="97" t="s">
        <v>311</v>
      </c>
      <c r="C299" s="58" t="s">
        <v>118</v>
      </c>
      <c r="D299" s="58" t="s">
        <v>112</v>
      </c>
      <c r="E299" s="58" t="s">
        <v>119</v>
      </c>
      <c r="F299" s="97" t="s">
        <v>124</v>
      </c>
      <c r="G299" s="102" t="s">
        <v>350</v>
      </c>
      <c r="H299" s="99">
        <v>1981</v>
      </c>
      <c r="I299" s="100">
        <v>61.4</v>
      </c>
      <c r="J299" s="59"/>
    </row>
    <row r="300" spans="1:10" ht="47.25" x14ac:dyDescent="0.25">
      <c r="A300" s="96">
        <v>228</v>
      </c>
      <c r="B300" s="97" t="s">
        <v>311</v>
      </c>
      <c r="C300" s="58" t="s">
        <v>118</v>
      </c>
      <c r="D300" s="58" t="s">
        <v>112</v>
      </c>
      <c r="E300" s="58" t="s">
        <v>119</v>
      </c>
      <c r="F300" s="97" t="s">
        <v>124</v>
      </c>
      <c r="G300" s="102" t="s">
        <v>337</v>
      </c>
      <c r="H300" s="99">
        <v>1982</v>
      </c>
      <c r="I300" s="108">
        <v>64.3</v>
      </c>
      <c r="J300" s="59"/>
    </row>
    <row r="301" spans="1:10" ht="47.25" x14ac:dyDescent="0.25">
      <c r="A301" s="96">
        <v>229</v>
      </c>
      <c r="B301" s="97" t="s">
        <v>311</v>
      </c>
      <c r="C301" s="58" t="s">
        <v>118</v>
      </c>
      <c r="D301" s="58" t="s">
        <v>112</v>
      </c>
      <c r="E301" s="58" t="s">
        <v>119</v>
      </c>
      <c r="F301" s="97" t="s">
        <v>124</v>
      </c>
      <c r="G301" s="102" t="s">
        <v>338</v>
      </c>
      <c r="H301" s="99">
        <v>1982</v>
      </c>
      <c r="I301" s="100">
        <v>64.3</v>
      </c>
      <c r="J301" s="59"/>
    </row>
    <row r="302" spans="1:10" ht="47.25" x14ac:dyDescent="0.25">
      <c r="A302" s="96">
        <v>230</v>
      </c>
      <c r="B302" s="97" t="s">
        <v>311</v>
      </c>
      <c r="C302" s="58" t="s">
        <v>118</v>
      </c>
      <c r="D302" s="58" t="s">
        <v>112</v>
      </c>
      <c r="E302" s="58" t="s">
        <v>119</v>
      </c>
      <c r="F302" s="97" t="s">
        <v>124</v>
      </c>
      <c r="G302" s="102" t="s">
        <v>346</v>
      </c>
      <c r="H302" s="99">
        <v>1982</v>
      </c>
      <c r="I302" s="100">
        <v>64.3</v>
      </c>
      <c r="J302" s="59"/>
    </row>
    <row r="303" spans="1:10" ht="47.25" x14ac:dyDescent="0.25">
      <c r="A303" s="96">
        <v>231</v>
      </c>
      <c r="B303" s="97" t="s">
        <v>311</v>
      </c>
      <c r="C303" s="58" t="s">
        <v>118</v>
      </c>
      <c r="D303" s="58" t="s">
        <v>112</v>
      </c>
      <c r="E303" s="58" t="s">
        <v>119</v>
      </c>
      <c r="F303" s="97" t="s">
        <v>124</v>
      </c>
      <c r="G303" s="102" t="s">
        <v>347</v>
      </c>
      <c r="H303" s="99">
        <v>1982</v>
      </c>
      <c r="I303" s="100">
        <v>59.1</v>
      </c>
      <c r="J303" s="59"/>
    </row>
    <row r="304" spans="1:10" ht="47.25" x14ac:dyDescent="0.25">
      <c r="A304" s="96">
        <v>232</v>
      </c>
      <c r="B304" s="97" t="s">
        <v>311</v>
      </c>
      <c r="C304" s="58" t="s">
        <v>118</v>
      </c>
      <c r="D304" s="58" t="s">
        <v>112</v>
      </c>
      <c r="E304" s="58" t="s">
        <v>119</v>
      </c>
      <c r="F304" s="97" t="s">
        <v>124</v>
      </c>
      <c r="G304" s="102" t="s">
        <v>322</v>
      </c>
      <c r="H304" s="99">
        <v>1982</v>
      </c>
      <c r="I304" s="100">
        <v>37.799999999999997</v>
      </c>
      <c r="J304" s="59"/>
    </row>
    <row r="305" spans="1:10" ht="47.25" x14ac:dyDescent="0.25">
      <c r="A305" s="96">
        <v>233</v>
      </c>
      <c r="B305" s="97" t="s">
        <v>311</v>
      </c>
      <c r="C305" s="58" t="s">
        <v>118</v>
      </c>
      <c r="D305" s="58" t="s">
        <v>112</v>
      </c>
      <c r="E305" s="58" t="s">
        <v>119</v>
      </c>
      <c r="F305" s="97" t="s">
        <v>124</v>
      </c>
      <c r="G305" s="102" t="s">
        <v>323</v>
      </c>
      <c r="H305" s="99">
        <v>1982</v>
      </c>
      <c r="I305" s="100">
        <v>37.799999999999997</v>
      </c>
      <c r="J305" s="59"/>
    </row>
    <row r="306" spans="1:10" ht="47.25" x14ac:dyDescent="0.25">
      <c r="A306" s="96">
        <v>234</v>
      </c>
      <c r="B306" s="97" t="s">
        <v>311</v>
      </c>
      <c r="C306" s="58" t="s">
        <v>118</v>
      </c>
      <c r="D306" s="58" t="s">
        <v>112</v>
      </c>
      <c r="E306" s="58" t="s">
        <v>119</v>
      </c>
      <c r="F306" s="104" t="s">
        <v>124</v>
      </c>
      <c r="G306" s="105" t="s">
        <v>373</v>
      </c>
      <c r="H306" s="106">
        <v>1982</v>
      </c>
      <c r="I306" s="107">
        <v>75.2</v>
      </c>
      <c r="J306" s="59"/>
    </row>
    <row r="307" spans="1:10" ht="47.25" x14ac:dyDescent="0.25">
      <c r="A307" s="96">
        <v>235</v>
      </c>
      <c r="B307" s="97" t="s">
        <v>311</v>
      </c>
      <c r="C307" s="58" t="s">
        <v>118</v>
      </c>
      <c r="D307" s="58" t="s">
        <v>112</v>
      </c>
      <c r="E307" s="58" t="s">
        <v>119</v>
      </c>
      <c r="F307" s="97" t="s">
        <v>124</v>
      </c>
      <c r="G307" s="102" t="s">
        <v>324</v>
      </c>
      <c r="H307" s="99">
        <v>1981</v>
      </c>
      <c r="I307" s="100">
        <v>64.599999999999994</v>
      </c>
      <c r="J307" s="59"/>
    </row>
    <row r="308" spans="1:10" ht="47.25" x14ac:dyDescent="0.25">
      <c r="A308" s="96">
        <v>236</v>
      </c>
      <c r="B308" s="97" t="s">
        <v>311</v>
      </c>
      <c r="C308" s="58" t="s">
        <v>118</v>
      </c>
      <c r="D308" s="58" t="s">
        <v>112</v>
      </c>
      <c r="E308" s="58" t="s">
        <v>119</v>
      </c>
      <c r="F308" s="97" t="s">
        <v>124</v>
      </c>
      <c r="G308" s="102" t="s">
        <v>325</v>
      </c>
      <c r="H308" s="99">
        <v>1981</v>
      </c>
      <c r="I308" s="100">
        <v>57.5</v>
      </c>
      <c r="J308" s="59"/>
    </row>
    <row r="309" spans="1:10" ht="47.25" x14ac:dyDescent="0.25">
      <c r="A309" s="96">
        <v>237</v>
      </c>
      <c r="B309" s="97" t="s">
        <v>311</v>
      </c>
      <c r="C309" s="58" t="s">
        <v>118</v>
      </c>
      <c r="D309" s="58" t="s">
        <v>112</v>
      </c>
      <c r="E309" s="58" t="s">
        <v>119</v>
      </c>
      <c r="F309" s="97" t="s">
        <v>124</v>
      </c>
      <c r="G309" s="102" t="s">
        <v>340</v>
      </c>
      <c r="H309" s="99">
        <v>1969</v>
      </c>
      <c r="I309" s="100">
        <v>43.9</v>
      </c>
      <c r="J309" s="59"/>
    </row>
    <row r="310" spans="1:10" ht="47.25" x14ac:dyDescent="0.25">
      <c r="A310" s="96">
        <v>238</v>
      </c>
      <c r="B310" s="97" t="s">
        <v>311</v>
      </c>
      <c r="C310" s="58" t="s">
        <v>118</v>
      </c>
      <c r="D310" s="58" t="s">
        <v>112</v>
      </c>
      <c r="E310" s="58" t="s">
        <v>119</v>
      </c>
      <c r="F310" s="97" t="s">
        <v>124</v>
      </c>
      <c r="G310" s="102" t="s">
        <v>341</v>
      </c>
      <c r="H310" s="99">
        <v>1969</v>
      </c>
      <c r="I310" s="100">
        <v>44.1</v>
      </c>
      <c r="J310" s="59"/>
    </row>
    <row r="311" spans="1:10" ht="47.25" x14ac:dyDescent="0.25">
      <c r="A311" s="96">
        <v>239</v>
      </c>
      <c r="B311" s="97" t="s">
        <v>310</v>
      </c>
      <c r="C311" s="58" t="s">
        <v>118</v>
      </c>
      <c r="D311" s="58" t="s">
        <v>112</v>
      </c>
      <c r="E311" s="58" t="s">
        <v>119</v>
      </c>
      <c r="F311" s="97" t="s">
        <v>124</v>
      </c>
      <c r="G311" s="98">
        <v>8</v>
      </c>
      <c r="H311" s="99">
        <v>1969</v>
      </c>
      <c r="I311" s="100">
        <v>53.9</v>
      </c>
      <c r="J311" s="59"/>
    </row>
    <row r="312" spans="1:10" ht="47.25" x14ac:dyDescent="0.25">
      <c r="A312" s="96">
        <v>240</v>
      </c>
      <c r="B312" s="97" t="s">
        <v>311</v>
      </c>
      <c r="C312" s="58" t="s">
        <v>118</v>
      </c>
      <c r="D312" s="58" t="s">
        <v>112</v>
      </c>
      <c r="E312" s="58" t="s">
        <v>119</v>
      </c>
      <c r="F312" s="97" t="s">
        <v>124</v>
      </c>
      <c r="G312" s="102" t="s">
        <v>342</v>
      </c>
      <c r="H312" s="99">
        <v>1961</v>
      </c>
      <c r="I312" s="100">
        <v>45.4</v>
      </c>
      <c r="J312" s="59"/>
    </row>
    <row r="313" spans="1:10" ht="47.25" x14ac:dyDescent="0.25">
      <c r="A313" s="96">
        <v>241</v>
      </c>
      <c r="B313" s="97" t="s">
        <v>311</v>
      </c>
      <c r="C313" s="58" t="s">
        <v>118</v>
      </c>
      <c r="D313" s="58" t="s">
        <v>112</v>
      </c>
      <c r="E313" s="58" t="s">
        <v>119</v>
      </c>
      <c r="F313" s="97" t="s">
        <v>124</v>
      </c>
      <c r="G313" s="102" t="s">
        <v>343</v>
      </c>
      <c r="H313" s="99">
        <v>1971</v>
      </c>
      <c r="I313" s="108">
        <v>54.7</v>
      </c>
      <c r="J313" s="59"/>
    </row>
    <row r="314" spans="1:10" ht="47.25" x14ac:dyDescent="0.25">
      <c r="A314" s="96">
        <v>242</v>
      </c>
      <c r="B314" s="97" t="s">
        <v>311</v>
      </c>
      <c r="C314" s="58" t="s">
        <v>118</v>
      </c>
      <c r="D314" s="58" t="s">
        <v>112</v>
      </c>
      <c r="E314" s="58" t="s">
        <v>119</v>
      </c>
      <c r="F314" s="97" t="s">
        <v>124</v>
      </c>
      <c r="G314" s="102" t="s">
        <v>353</v>
      </c>
      <c r="H314" s="99">
        <v>1984</v>
      </c>
      <c r="I314" s="100">
        <v>61.1</v>
      </c>
      <c r="J314" s="59"/>
    </row>
    <row r="315" spans="1:10" ht="47.25" x14ac:dyDescent="0.25">
      <c r="A315" s="96">
        <v>243</v>
      </c>
      <c r="B315" s="97" t="s">
        <v>311</v>
      </c>
      <c r="C315" s="58" t="s">
        <v>118</v>
      </c>
      <c r="D315" s="58" t="s">
        <v>112</v>
      </c>
      <c r="E315" s="58" t="s">
        <v>119</v>
      </c>
      <c r="F315" s="97" t="s">
        <v>124</v>
      </c>
      <c r="G315" s="102" t="s">
        <v>354</v>
      </c>
      <c r="H315" s="99">
        <v>1984</v>
      </c>
      <c r="I315" s="100">
        <v>61.1</v>
      </c>
      <c r="J315" s="59"/>
    </row>
    <row r="316" spans="1:10" ht="47.25" x14ac:dyDescent="0.25">
      <c r="A316" s="96">
        <v>244</v>
      </c>
      <c r="B316" s="97" t="s">
        <v>311</v>
      </c>
      <c r="C316" s="58" t="s">
        <v>118</v>
      </c>
      <c r="D316" s="58" t="s">
        <v>112</v>
      </c>
      <c r="E316" s="58" t="s">
        <v>119</v>
      </c>
      <c r="F316" s="97" t="s">
        <v>124</v>
      </c>
      <c r="G316" s="102" t="s">
        <v>355</v>
      </c>
      <c r="H316" s="99">
        <v>1980</v>
      </c>
      <c r="I316" s="100">
        <v>62.7</v>
      </c>
      <c r="J316" s="59"/>
    </row>
    <row r="317" spans="1:10" ht="47.25" x14ac:dyDescent="0.25">
      <c r="A317" s="96">
        <v>245</v>
      </c>
      <c r="B317" s="97" t="s">
        <v>311</v>
      </c>
      <c r="C317" s="58" t="s">
        <v>118</v>
      </c>
      <c r="D317" s="58" t="s">
        <v>112</v>
      </c>
      <c r="E317" s="58" t="s">
        <v>119</v>
      </c>
      <c r="F317" s="97" t="s">
        <v>124</v>
      </c>
      <c r="G317" s="102" t="s">
        <v>356</v>
      </c>
      <c r="H317" s="99">
        <v>1980</v>
      </c>
      <c r="I317" s="100">
        <v>62.7</v>
      </c>
      <c r="J317" s="59"/>
    </row>
    <row r="318" spans="1:10" ht="47.25" x14ac:dyDescent="0.25">
      <c r="A318" s="96">
        <v>246</v>
      </c>
      <c r="B318" s="97" t="s">
        <v>310</v>
      </c>
      <c r="C318" s="58" t="s">
        <v>118</v>
      </c>
      <c r="D318" s="58" t="s">
        <v>112</v>
      </c>
      <c r="E318" s="58" t="s">
        <v>119</v>
      </c>
      <c r="F318" s="97" t="s">
        <v>124</v>
      </c>
      <c r="G318" s="102" t="s">
        <v>374</v>
      </c>
      <c r="H318" s="99">
        <v>1980</v>
      </c>
      <c r="I318" s="100">
        <v>63</v>
      </c>
      <c r="J318" s="59"/>
    </row>
    <row r="319" spans="1:10" ht="47.25" x14ac:dyDescent="0.25">
      <c r="A319" s="96">
        <v>247</v>
      </c>
      <c r="B319" s="97" t="s">
        <v>311</v>
      </c>
      <c r="C319" s="58" t="s">
        <v>118</v>
      </c>
      <c r="D319" s="58" t="s">
        <v>112</v>
      </c>
      <c r="E319" s="58" t="s">
        <v>119</v>
      </c>
      <c r="F319" s="97" t="s">
        <v>124</v>
      </c>
      <c r="G319" s="102" t="s">
        <v>359</v>
      </c>
      <c r="H319" s="99">
        <v>1982</v>
      </c>
      <c r="I319" s="100">
        <v>62.9</v>
      </c>
      <c r="J319" s="59"/>
    </row>
    <row r="320" spans="1:10" ht="47.25" x14ac:dyDescent="0.25">
      <c r="A320" s="96">
        <v>248</v>
      </c>
      <c r="B320" s="97" t="s">
        <v>311</v>
      </c>
      <c r="C320" s="58" t="s">
        <v>118</v>
      </c>
      <c r="D320" s="58" t="s">
        <v>112</v>
      </c>
      <c r="E320" s="58" t="s">
        <v>119</v>
      </c>
      <c r="F320" s="97" t="s">
        <v>124</v>
      </c>
      <c r="G320" s="102" t="s">
        <v>360</v>
      </c>
      <c r="H320" s="99">
        <v>1988</v>
      </c>
      <c r="I320" s="100">
        <v>62.9</v>
      </c>
      <c r="J320" s="59"/>
    </row>
    <row r="321" spans="1:10" ht="47.25" x14ac:dyDescent="0.25">
      <c r="A321" s="96">
        <v>249</v>
      </c>
      <c r="B321" s="97" t="s">
        <v>310</v>
      </c>
      <c r="C321" s="58" t="s">
        <v>118</v>
      </c>
      <c r="D321" s="58" t="s">
        <v>112</v>
      </c>
      <c r="E321" s="58" t="s">
        <v>119</v>
      </c>
      <c r="F321" s="97" t="s">
        <v>124</v>
      </c>
      <c r="G321" s="98">
        <v>14</v>
      </c>
      <c r="H321" s="99">
        <v>1972</v>
      </c>
      <c r="I321" s="100">
        <v>65.400000000000006</v>
      </c>
      <c r="J321" s="59"/>
    </row>
    <row r="322" spans="1:10" ht="47.25" x14ac:dyDescent="0.25">
      <c r="A322" s="96">
        <v>250</v>
      </c>
      <c r="B322" s="97" t="s">
        <v>310</v>
      </c>
      <c r="C322" s="58" t="s">
        <v>118</v>
      </c>
      <c r="D322" s="58" t="s">
        <v>112</v>
      </c>
      <c r="E322" s="58" t="s">
        <v>119</v>
      </c>
      <c r="F322" s="97" t="s">
        <v>124</v>
      </c>
      <c r="G322" s="98">
        <v>15</v>
      </c>
      <c r="H322" s="99">
        <v>1962</v>
      </c>
      <c r="I322" s="100">
        <v>58</v>
      </c>
      <c r="J322" s="59"/>
    </row>
    <row r="323" spans="1:10" ht="47.25" x14ac:dyDescent="0.25">
      <c r="A323" s="96">
        <v>251</v>
      </c>
      <c r="B323" s="97" t="s">
        <v>310</v>
      </c>
      <c r="C323" s="58" t="s">
        <v>118</v>
      </c>
      <c r="D323" s="58" t="s">
        <v>112</v>
      </c>
      <c r="E323" s="58" t="s">
        <v>119</v>
      </c>
      <c r="F323" s="97" t="s">
        <v>124</v>
      </c>
      <c r="G323" s="98">
        <v>16</v>
      </c>
      <c r="H323" s="99">
        <v>1987</v>
      </c>
      <c r="I323" s="100">
        <v>46.3</v>
      </c>
      <c r="J323" s="59"/>
    </row>
    <row r="324" spans="1:10" ht="47.25" x14ac:dyDescent="0.25">
      <c r="A324" s="96">
        <v>252</v>
      </c>
      <c r="B324" s="97" t="s">
        <v>310</v>
      </c>
      <c r="C324" s="58" t="s">
        <v>118</v>
      </c>
      <c r="D324" s="58" t="s">
        <v>112</v>
      </c>
      <c r="E324" s="58" t="s">
        <v>119</v>
      </c>
      <c r="F324" s="97" t="s">
        <v>124</v>
      </c>
      <c r="G324" s="98">
        <v>17</v>
      </c>
      <c r="H324" s="99">
        <v>1962</v>
      </c>
      <c r="I324" s="100">
        <v>58</v>
      </c>
      <c r="J324" s="59"/>
    </row>
    <row r="325" spans="1:10" ht="47.25" x14ac:dyDescent="0.25">
      <c r="A325" s="96">
        <v>253</v>
      </c>
      <c r="B325" s="97" t="s">
        <v>310</v>
      </c>
      <c r="C325" s="58" t="s">
        <v>118</v>
      </c>
      <c r="D325" s="58" t="s">
        <v>112</v>
      </c>
      <c r="E325" s="58" t="s">
        <v>119</v>
      </c>
      <c r="F325" s="97" t="s">
        <v>124</v>
      </c>
      <c r="G325" s="98">
        <v>18</v>
      </c>
      <c r="H325" s="99">
        <v>1967</v>
      </c>
      <c r="I325" s="100">
        <v>42</v>
      </c>
      <c r="J325" s="59"/>
    </row>
    <row r="326" spans="1:10" ht="47.25" x14ac:dyDescent="0.25">
      <c r="A326" s="96">
        <v>254</v>
      </c>
      <c r="B326" s="97" t="s">
        <v>310</v>
      </c>
      <c r="C326" s="58" t="s">
        <v>118</v>
      </c>
      <c r="D326" s="58" t="s">
        <v>112</v>
      </c>
      <c r="E326" s="58" t="s">
        <v>119</v>
      </c>
      <c r="F326" s="97" t="s">
        <v>124</v>
      </c>
      <c r="G326" s="98">
        <v>19</v>
      </c>
      <c r="H326" s="99">
        <v>1960</v>
      </c>
      <c r="I326" s="100">
        <v>54</v>
      </c>
      <c r="J326" s="59"/>
    </row>
    <row r="327" spans="1:10" ht="47.25" x14ac:dyDescent="0.25">
      <c r="A327" s="96">
        <v>255</v>
      </c>
      <c r="B327" s="97" t="s">
        <v>310</v>
      </c>
      <c r="C327" s="58" t="s">
        <v>118</v>
      </c>
      <c r="D327" s="58" t="s">
        <v>112</v>
      </c>
      <c r="E327" s="58" t="s">
        <v>119</v>
      </c>
      <c r="F327" s="97" t="s">
        <v>124</v>
      </c>
      <c r="G327" s="98" t="s">
        <v>375</v>
      </c>
      <c r="H327" s="99">
        <v>2014</v>
      </c>
      <c r="I327" s="100">
        <v>41</v>
      </c>
      <c r="J327" s="59"/>
    </row>
    <row r="328" spans="1:10" ht="47.25" x14ac:dyDescent="0.25">
      <c r="A328" s="96">
        <v>256</v>
      </c>
      <c r="B328" s="97" t="s">
        <v>310</v>
      </c>
      <c r="C328" s="58" t="s">
        <v>118</v>
      </c>
      <c r="D328" s="58" t="s">
        <v>112</v>
      </c>
      <c r="E328" s="58" t="s">
        <v>119</v>
      </c>
      <c r="F328" s="97" t="s">
        <v>124</v>
      </c>
      <c r="G328" s="98">
        <v>21</v>
      </c>
      <c r="H328" s="99">
        <v>1960</v>
      </c>
      <c r="I328" s="100">
        <v>49</v>
      </c>
      <c r="J328" s="59"/>
    </row>
    <row r="329" spans="1:10" ht="47.25" x14ac:dyDescent="0.25">
      <c r="A329" s="96">
        <v>257</v>
      </c>
      <c r="B329" s="97" t="s">
        <v>310</v>
      </c>
      <c r="C329" s="58" t="s">
        <v>118</v>
      </c>
      <c r="D329" s="58" t="s">
        <v>112</v>
      </c>
      <c r="E329" s="58" t="s">
        <v>119</v>
      </c>
      <c r="F329" s="97" t="s">
        <v>124</v>
      </c>
      <c r="G329" s="98">
        <v>22</v>
      </c>
      <c r="H329" s="99">
        <v>1962</v>
      </c>
      <c r="I329" s="100">
        <v>42</v>
      </c>
      <c r="J329" s="59"/>
    </row>
    <row r="330" spans="1:10" ht="47.25" x14ac:dyDescent="0.25">
      <c r="A330" s="96">
        <v>258</v>
      </c>
      <c r="B330" s="97" t="s">
        <v>311</v>
      </c>
      <c r="C330" s="58" t="s">
        <v>118</v>
      </c>
      <c r="D330" s="58" t="s">
        <v>112</v>
      </c>
      <c r="E330" s="58" t="s">
        <v>119</v>
      </c>
      <c r="F330" s="97" t="s">
        <v>124</v>
      </c>
      <c r="G330" s="102" t="s">
        <v>376</v>
      </c>
      <c r="H330" s="99">
        <v>1988</v>
      </c>
      <c r="I330" s="100">
        <v>74</v>
      </c>
      <c r="J330" s="59"/>
    </row>
    <row r="331" spans="1:10" ht="47.25" x14ac:dyDescent="0.25">
      <c r="A331" s="96">
        <v>259</v>
      </c>
      <c r="B331" s="97" t="s">
        <v>311</v>
      </c>
      <c r="C331" s="58" t="s">
        <v>118</v>
      </c>
      <c r="D331" s="58" t="s">
        <v>112</v>
      </c>
      <c r="E331" s="58" t="s">
        <v>119</v>
      </c>
      <c r="F331" s="97" t="s">
        <v>124</v>
      </c>
      <c r="G331" s="102" t="s">
        <v>377</v>
      </c>
      <c r="H331" s="99">
        <v>1988</v>
      </c>
      <c r="I331" s="100">
        <v>74</v>
      </c>
      <c r="J331" s="59"/>
    </row>
    <row r="332" spans="1:10" ht="47.25" x14ac:dyDescent="0.25">
      <c r="A332" s="96">
        <v>260</v>
      </c>
      <c r="B332" s="97" t="s">
        <v>311</v>
      </c>
      <c r="C332" s="58" t="s">
        <v>118</v>
      </c>
      <c r="D332" s="58" t="s">
        <v>112</v>
      </c>
      <c r="E332" s="58" t="s">
        <v>119</v>
      </c>
      <c r="F332" s="97" t="s">
        <v>124</v>
      </c>
      <c r="G332" s="102" t="s">
        <v>326</v>
      </c>
      <c r="H332" s="99">
        <v>1989</v>
      </c>
      <c r="I332" s="100">
        <v>60</v>
      </c>
      <c r="J332" s="59"/>
    </row>
    <row r="333" spans="1:10" ht="47.25" x14ac:dyDescent="0.25">
      <c r="A333" s="96">
        <v>261</v>
      </c>
      <c r="B333" s="97" t="s">
        <v>311</v>
      </c>
      <c r="C333" s="58" t="s">
        <v>118</v>
      </c>
      <c r="D333" s="58" t="s">
        <v>112</v>
      </c>
      <c r="E333" s="58" t="s">
        <v>119</v>
      </c>
      <c r="F333" s="97" t="s">
        <v>124</v>
      </c>
      <c r="G333" s="102" t="s">
        <v>327</v>
      </c>
      <c r="H333" s="99">
        <v>1989</v>
      </c>
      <c r="I333" s="100">
        <v>60</v>
      </c>
      <c r="J333" s="59"/>
    </row>
    <row r="334" spans="1:10" ht="47.25" x14ac:dyDescent="0.25">
      <c r="A334" s="96">
        <v>262</v>
      </c>
      <c r="B334" s="97" t="s">
        <v>310</v>
      </c>
      <c r="C334" s="58" t="s">
        <v>118</v>
      </c>
      <c r="D334" s="58" t="s">
        <v>112</v>
      </c>
      <c r="E334" s="58" t="s">
        <v>119</v>
      </c>
      <c r="F334" s="97" t="s">
        <v>124</v>
      </c>
      <c r="G334" s="98">
        <v>25</v>
      </c>
      <c r="H334" s="99">
        <v>1960</v>
      </c>
      <c r="I334" s="100">
        <v>34.119999999999997</v>
      </c>
      <c r="J334" s="59"/>
    </row>
    <row r="335" spans="1:10" ht="47.25" x14ac:dyDescent="0.25">
      <c r="A335" s="96">
        <v>263</v>
      </c>
      <c r="B335" s="97" t="s">
        <v>311</v>
      </c>
      <c r="C335" s="58" t="s">
        <v>118</v>
      </c>
      <c r="D335" s="58" t="s">
        <v>112</v>
      </c>
      <c r="E335" s="58" t="s">
        <v>119</v>
      </c>
      <c r="F335" s="97" t="s">
        <v>124</v>
      </c>
      <c r="G335" s="102" t="s">
        <v>330</v>
      </c>
      <c r="H335" s="99">
        <v>1989</v>
      </c>
      <c r="I335" s="100">
        <v>66.5</v>
      </c>
      <c r="J335" s="59"/>
    </row>
    <row r="336" spans="1:10" ht="47.25" x14ac:dyDescent="0.25">
      <c r="A336" s="96">
        <v>264</v>
      </c>
      <c r="B336" s="97" t="s">
        <v>311</v>
      </c>
      <c r="C336" s="58" t="s">
        <v>118</v>
      </c>
      <c r="D336" s="58" t="s">
        <v>112</v>
      </c>
      <c r="E336" s="58" t="s">
        <v>119</v>
      </c>
      <c r="F336" s="97" t="s">
        <v>124</v>
      </c>
      <c r="G336" s="102" t="s">
        <v>331</v>
      </c>
      <c r="H336" s="99">
        <v>1989</v>
      </c>
      <c r="I336" s="100">
        <v>66.5</v>
      </c>
      <c r="J336" s="59"/>
    </row>
    <row r="337" spans="1:10" ht="47.25" x14ac:dyDescent="0.25">
      <c r="A337" s="96">
        <v>265</v>
      </c>
      <c r="B337" s="97" t="s">
        <v>310</v>
      </c>
      <c r="C337" s="58" t="s">
        <v>118</v>
      </c>
      <c r="D337" s="58" t="s">
        <v>112</v>
      </c>
      <c r="E337" s="58" t="s">
        <v>119</v>
      </c>
      <c r="F337" s="97" t="s">
        <v>124</v>
      </c>
      <c r="G337" s="98">
        <v>27</v>
      </c>
      <c r="H337" s="99">
        <v>1982</v>
      </c>
      <c r="I337" s="100">
        <v>36</v>
      </c>
      <c r="J337" s="59"/>
    </row>
    <row r="338" spans="1:10" ht="47.25" x14ac:dyDescent="0.25">
      <c r="A338" s="96">
        <v>266</v>
      </c>
      <c r="B338" s="97" t="s">
        <v>310</v>
      </c>
      <c r="C338" s="58" t="s">
        <v>118</v>
      </c>
      <c r="D338" s="58" t="s">
        <v>112</v>
      </c>
      <c r="E338" s="58" t="s">
        <v>119</v>
      </c>
      <c r="F338" s="97" t="s">
        <v>124</v>
      </c>
      <c r="G338" s="98">
        <v>28</v>
      </c>
      <c r="H338" s="99">
        <v>1928</v>
      </c>
      <c r="I338" s="100">
        <v>42</v>
      </c>
      <c r="J338" s="59"/>
    </row>
    <row r="339" spans="1:10" ht="47.25" x14ac:dyDescent="0.25">
      <c r="A339" s="96">
        <v>267</v>
      </c>
      <c r="B339" s="97" t="s">
        <v>310</v>
      </c>
      <c r="C339" s="58" t="s">
        <v>118</v>
      </c>
      <c r="D339" s="58" t="s">
        <v>112</v>
      </c>
      <c r="E339" s="58" t="s">
        <v>119</v>
      </c>
      <c r="F339" s="97" t="s">
        <v>124</v>
      </c>
      <c r="G339" s="98">
        <v>29</v>
      </c>
      <c r="H339" s="99">
        <v>2010</v>
      </c>
      <c r="I339" s="100">
        <v>45</v>
      </c>
      <c r="J339" s="59"/>
    </row>
    <row r="340" spans="1:10" ht="47.25" x14ac:dyDescent="0.25">
      <c r="A340" s="96">
        <v>268</v>
      </c>
      <c r="B340" s="97" t="s">
        <v>310</v>
      </c>
      <c r="C340" s="58" t="s">
        <v>118</v>
      </c>
      <c r="D340" s="58" t="s">
        <v>112</v>
      </c>
      <c r="E340" s="58" t="s">
        <v>119</v>
      </c>
      <c r="F340" s="97" t="s">
        <v>196</v>
      </c>
      <c r="G340" s="98">
        <v>1</v>
      </c>
      <c r="H340" s="99">
        <v>1970</v>
      </c>
      <c r="I340" s="100">
        <v>37.200000000000003</v>
      </c>
      <c r="J340" s="59"/>
    </row>
    <row r="341" spans="1:10" ht="47.25" x14ac:dyDescent="0.25">
      <c r="A341" s="96">
        <v>269</v>
      </c>
      <c r="B341" s="97" t="s">
        <v>311</v>
      </c>
      <c r="C341" s="58" t="s">
        <v>118</v>
      </c>
      <c r="D341" s="58" t="s">
        <v>112</v>
      </c>
      <c r="E341" s="58" t="s">
        <v>119</v>
      </c>
      <c r="F341" s="97" t="s">
        <v>196</v>
      </c>
      <c r="G341" s="102" t="s">
        <v>378</v>
      </c>
      <c r="H341" s="99">
        <v>2013</v>
      </c>
      <c r="I341" s="100">
        <v>33</v>
      </c>
      <c r="J341" s="59"/>
    </row>
    <row r="342" spans="1:10" ht="47.25" x14ac:dyDescent="0.25">
      <c r="A342" s="96">
        <v>270</v>
      </c>
      <c r="B342" s="97" t="s">
        <v>311</v>
      </c>
      <c r="C342" s="58" t="s">
        <v>118</v>
      </c>
      <c r="D342" s="58" t="s">
        <v>112</v>
      </c>
      <c r="E342" s="58" t="s">
        <v>119</v>
      </c>
      <c r="F342" s="97" t="s">
        <v>196</v>
      </c>
      <c r="G342" s="102" t="s">
        <v>379</v>
      </c>
      <c r="H342" s="99">
        <v>2013</v>
      </c>
      <c r="I342" s="100">
        <v>33</v>
      </c>
      <c r="J342" s="59"/>
    </row>
    <row r="343" spans="1:10" ht="47.25" x14ac:dyDescent="0.25">
      <c r="A343" s="96">
        <v>271</v>
      </c>
      <c r="B343" s="97" t="s">
        <v>311</v>
      </c>
      <c r="C343" s="58" t="s">
        <v>118</v>
      </c>
      <c r="D343" s="58" t="s">
        <v>112</v>
      </c>
      <c r="E343" s="58" t="s">
        <v>119</v>
      </c>
      <c r="F343" s="97" t="s">
        <v>196</v>
      </c>
      <c r="G343" s="102" t="s">
        <v>349</v>
      </c>
      <c r="H343" s="99">
        <v>1969</v>
      </c>
      <c r="I343" s="100">
        <v>52.4</v>
      </c>
      <c r="J343" s="59"/>
    </row>
    <row r="344" spans="1:10" ht="47.25" x14ac:dyDescent="0.25">
      <c r="A344" s="96">
        <v>272</v>
      </c>
      <c r="B344" s="97" t="s">
        <v>311</v>
      </c>
      <c r="C344" s="58" t="s">
        <v>118</v>
      </c>
      <c r="D344" s="58" t="s">
        <v>112</v>
      </c>
      <c r="E344" s="58" t="s">
        <v>119</v>
      </c>
      <c r="F344" s="97" t="s">
        <v>196</v>
      </c>
      <c r="G344" s="102" t="s">
        <v>350</v>
      </c>
      <c r="H344" s="99">
        <v>1968</v>
      </c>
      <c r="I344" s="100">
        <v>48.8</v>
      </c>
      <c r="J344" s="59"/>
    </row>
    <row r="345" spans="1:10" ht="47.25" x14ac:dyDescent="0.25">
      <c r="A345" s="96">
        <v>273</v>
      </c>
      <c r="B345" s="97" t="s">
        <v>311</v>
      </c>
      <c r="C345" s="58" t="s">
        <v>118</v>
      </c>
      <c r="D345" s="58" t="s">
        <v>112</v>
      </c>
      <c r="E345" s="58" t="s">
        <v>119</v>
      </c>
      <c r="F345" s="97" t="s">
        <v>196</v>
      </c>
      <c r="G345" s="102" t="s">
        <v>380</v>
      </c>
      <c r="H345" s="99">
        <v>2013</v>
      </c>
      <c r="I345" s="100">
        <v>33</v>
      </c>
      <c r="J345" s="59"/>
    </row>
    <row r="346" spans="1:10" ht="47.25" x14ac:dyDescent="0.25">
      <c r="A346" s="96">
        <v>274</v>
      </c>
      <c r="B346" s="97" t="s">
        <v>311</v>
      </c>
      <c r="C346" s="58" t="s">
        <v>118</v>
      </c>
      <c r="D346" s="58" t="s">
        <v>112</v>
      </c>
      <c r="E346" s="58" t="s">
        <v>119</v>
      </c>
      <c r="F346" s="97" t="s">
        <v>196</v>
      </c>
      <c r="G346" s="102" t="s">
        <v>381</v>
      </c>
      <c r="H346" s="99">
        <v>2013</v>
      </c>
      <c r="I346" s="100">
        <v>33</v>
      </c>
      <c r="J346" s="59"/>
    </row>
    <row r="347" spans="1:10" ht="47.25" x14ac:dyDescent="0.25">
      <c r="A347" s="96">
        <v>275</v>
      </c>
      <c r="B347" s="97" t="s">
        <v>311</v>
      </c>
      <c r="C347" s="58" t="s">
        <v>118</v>
      </c>
      <c r="D347" s="58" t="s">
        <v>112</v>
      </c>
      <c r="E347" s="58" t="s">
        <v>119</v>
      </c>
      <c r="F347" s="97" t="s">
        <v>196</v>
      </c>
      <c r="G347" s="102" t="s">
        <v>337</v>
      </c>
      <c r="H347" s="99">
        <v>1967</v>
      </c>
      <c r="I347" s="100">
        <v>38.6</v>
      </c>
      <c r="J347" s="59"/>
    </row>
    <row r="348" spans="1:10" ht="47.25" x14ac:dyDescent="0.25">
      <c r="A348" s="96">
        <v>276</v>
      </c>
      <c r="B348" s="97" t="s">
        <v>311</v>
      </c>
      <c r="C348" s="58" t="s">
        <v>118</v>
      </c>
      <c r="D348" s="58" t="s">
        <v>112</v>
      </c>
      <c r="E348" s="58" t="s">
        <v>119</v>
      </c>
      <c r="F348" s="97" t="s">
        <v>196</v>
      </c>
      <c r="G348" s="102" t="s">
        <v>338</v>
      </c>
      <c r="H348" s="99">
        <v>1967</v>
      </c>
      <c r="I348" s="100">
        <v>38.6</v>
      </c>
      <c r="J348" s="59"/>
    </row>
    <row r="349" spans="1:10" ht="47.25" x14ac:dyDescent="0.25">
      <c r="A349" s="96">
        <v>277</v>
      </c>
      <c r="B349" s="97" t="s">
        <v>311</v>
      </c>
      <c r="C349" s="58" t="s">
        <v>118</v>
      </c>
      <c r="D349" s="58" t="s">
        <v>112</v>
      </c>
      <c r="E349" s="58" t="s">
        <v>119</v>
      </c>
      <c r="F349" s="97" t="s">
        <v>196</v>
      </c>
      <c r="G349" s="102" t="s">
        <v>346</v>
      </c>
      <c r="H349" s="99">
        <v>1969</v>
      </c>
      <c r="I349" s="100">
        <v>75.7</v>
      </c>
      <c r="J349" s="59"/>
    </row>
    <row r="350" spans="1:10" ht="47.25" x14ac:dyDescent="0.25">
      <c r="A350" s="96">
        <v>278</v>
      </c>
      <c r="B350" s="97" t="s">
        <v>311</v>
      </c>
      <c r="C350" s="58" t="s">
        <v>118</v>
      </c>
      <c r="D350" s="58" t="s">
        <v>112</v>
      </c>
      <c r="E350" s="58" t="s">
        <v>119</v>
      </c>
      <c r="F350" s="97" t="s">
        <v>196</v>
      </c>
      <c r="G350" s="102" t="s">
        <v>347</v>
      </c>
      <c r="H350" s="99">
        <v>1989</v>
      </c>
      <c r="I350" s="100">
        <v>66</v>
      </c>
      <c r="J350" s="59"/>
    </row>
    <row r="351" spans="1:10" ht="47.25" x14ac:dyDescent="0.25">
      <c r="A351" s="96">
        <v>279</v>
      </c>
      <c r="B351" s="97" t="s">
        <v>311</v>
      </c>
      <c r="C351" s="58" t="s">
        <v>118</v>
      </c>
      <c r="D351" s="58" t="s">
        <v>112</v>
      </c>
      <c r="E351" s="58" t="s">
        <v>119</v>
      </c>
      <c r="F351" s="97" t="s">
        <v>196</v>
      </c>
      <c r="G351" s="102" t="s">
        <v>322</v>
      </c>
      <c r="H351" s="99">
        <v>1967</v>
      </c>
      <c r="I351" s="100">
        <v>43</v>
      </c>
      <c r="J351" s="59"/>
    </row>
    <row r="352" spans="1:10" ht="47.25" x14ac:dyDescent="0.25">
      <c r="A352" s="96">
        <v>280</v>
      </c>
      <c r="B352" s="97" t="s">
        <v>311</v>
      </c>
      <c r="C352" s="58" t="s">
        <v>118</v>
      </c>
      <c r="D352" s="58" t="s">
        <v>112</v>
      </c>
      <c r="E352" s="58" t="s">
        <v>119</v>
      </c>
      <c r="F352" s="97" t="s">
        <v>196</v>
      </c>
      <c r="G352" s="102" t="s">
        <v>323</v>
      </c>
      <c r="H352" s="99">
        <v>1967</v>
      </c>
      <c r="I352" s="100">
        <v>65.5</v>
      </c>
      <c r="J352" s="59"/>
    </row>
    <row r="353" spans="1:10" x14ac:dyDescent="0.25">
      <c r="A353" s="143"/>
      <c r="B353" s="143" t="s">
        <v>404</v>
      </c>
      <c r="C353" s="39"/>
      <c r="D353" s="39"/>
      <c r="E353" s="39"/>
      <c r="F353" s="144"/>
      <c r="G353" s="145"/>
      <c r="H353" s="39"/>
      <c r="I353" s="136">
        <f>SUM(I73:I352)</f>
        <v>15998.77</v>
      </c>
      <c r="J353" s="136">
        <f>SUM(J73:J352)</f>
        <v>0</v>
      </c>
    </row>
  </sheetData>
  <mergeCells count="32">
    <mergeCell ref="H1:J1"/>
    <mergeCell ref="A2:J2"/>
    <mergeCell ref="A9:J9"/>
    <mergeCell ref="H10:H11"/>
    <mergeCell ref="I10:I11"/>
    <mergeCell ref="J10:J11"/>
    <mergeCell ref="B10:B11"/>
    <mergeCell ref="C10:G10"/>
    <mergeCell ref="A10:A11"/>
    <mergeCell ref="A3:J3"/>
    <mergeCell ref="A69:J69"/>
    <mergeCell ref="A4:J4"/>
    <mergeCell ref="A5:A6"/>
    <mergeCell ref="B5:B6"/>
    <mergeCell ref="C5:G5"/>
    <mergeCell ref="H5:H6"/>
    <mergeCell ref="I5:I6"/>
    <mergeCell ref="J5:J6"/>
    <mergeCell ref="A39:J39"/>
    <mergeCell ref="A40:J40"/>
    <mergeCell ref="A41:A42"/>
    <mergeCell ref="B41:B42"/>
    <mergeCell ref="C41:G41"/>
    <mergeCell ref="H41:H42"/>
    <mergeCell ref="I41:I42"/>
    <mergeCell ref="J41:J42"/>
    <mergeCell ref="J70:J71"/>
    <mergeCell ref="A70:A71"/>
    <mergeCell ref="B70:B71"/>
    <mergeCell ref="C70:G70"/>
    <mergeCell ref="H70:H71"/>
    <mergeCell ref="I70:I71"/>
  </mergeCells>
  <pageMargins left="0.70866141732283472" right="0.70866141732283472" top="0.74803149606299213" bottom="0.74803149606299213" header="0.31496062992125984" footer="0.31496062992125984"/>
  <pageSetup paperSize="9" scale="57" fitToHeight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5"/>
  <sheetViews>
    <sheetView tabSelected="1" topLeftCell="A7" zoomScale="85" zoomScaleNormal="85" workbookViewId="0">
      <pane xSplit="1" ySplit="1" topLeftCell="B8" activePane="bottomRight" state="frozen"/>
      <selection activeCell="A7" sqref="A7"/>
      <selection pane="topRight" activeCell="B7" sqref="B7"/>
      <selection pane="bottomLeft" activeCell="A8" sqref="A8"/>
      <selection pane="bottomRight" activeCell="O31" sqref="O31"/>
    </sheetView>
  </sheetViews>
  <sheetFormatPr defaultRowHeight="15" x14ac:dyDescent="0.25"/>
  <cols>
    <col min="1" max="1" width="6.7109375" customWidth="1"/>
    <col min="2" max="2" width="24.7109375" style="79" customWidth="1"/>
    <col min="3" max="3" width="15.85546875" customWidth="1"/>
    <col min="4" max="4" width="14.7109375" customWidth="1"/>
    <col min="5" max="5" width="15.28515625" customWidth="1"/>
    <col min="6" max="6" width="12.42578125" customWidth="1"/>
  </cols>
  <sheetData>
    <row r="1" spans="1:12" ht="110.25" customHeight="1" x14ac:dyDescent="0.25">
      <c r="A1" s="2"/>
      <c r="B1" s="77"/>
      <c r="C1" s="1"/>
      <c r="E1" s="130"/>
      <c r="F1" s="196" t="s">
        <v>392</v>
      </c>
      <c r="G1" s="196"/>
      <c r="H1" s="196"/>
      <c r="I1" s="196"/>
      <c r="J1" s="196"/>
    </row>
    <row r="2" spans="1:12" ht="18.75" x14ac:dyDescent="0.25">
      <c r="A2" s="2"/>
      <c r="B2" s="77"/>
      <c r="C2" s="1"/>
      <c r="D2" s="1"/>
      <c r="E2" s="2"/>
      <c r="F2" s="5"/>
      <c r="G2" s="4"/>
      <c r="H2" s="4"/>
      <c r="I2" s="4"/>
      <c r="J2" s="4"/>
    </row>
    <row r="3" spans="1:12" ht="42.75" customHeight="1" x14ac:dyDescent="0.25">
      <c r="A3" s="227" t="s">
        <v>411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2" x14ac:dyDescent="0.25">
      <c r="A4" s="2"/>
      <c r="B4" s="77"/>
      <c r="C4" s="1"/>
      <c r="D4" s="1"/>
      <c r="E4" s="2"/>
      <c r="F4" s="1"/>
      <c r="G4" s="4"/>
      <c r="H4" s="4"/>
      <c r="I4" s="4"/>
      <c r="J4" s="4"/>
    </row>
    <row r="5" spans="1:12" ht="15" customHeight="1" x14ac:dyDescent="0.25">
      <c r="A5" s="228" t="s">
        <v>2</v>
      </c>
      <c r="B5" s="231" t="s">
        <v>10</v>
      </c>
      <c r="C5" s="224" t="s">
        <v>7</v>
      </c>
      <c r="D5" s="224" t="s">
        <v>17</v>
      </c>
      <c r="E5" s="215" t="s">
        <v>12</v>
      </c>
      <c r="F5" s="216"/>
      <c r="G5" s="216"/>
      <c r="H5" s="216"/>
      <c r="I5" s="216"/>
      <c r="J5" s="217"/>
    </row>
    <row r="6" spans="1:12" ht="30" customHeight="1" x14ac:dyDescent="0.25">
      <c r="A6" s="228"/>
      <c r="B6" s="231"/>
      <c r="C6" s="224"/>
      <c r="D6" s="224"/>
      <c r="E6" s="225" t="s">
        <v>6</v>
      </c>
      <c r="F6" s="212" t="s">
        <v>8</v>
      </c>
      <c r="G6" s="213"/>
      <c r="H6" s="213"/>
      <c r="I6" s="213"/>
      <c r="J6" s="214"/>
    </row>
    <row r="7" spans="1:12" x14ac:dyDescent="0.25">
      <c r="A7" s="228"/>
      <c r="B7" s="231"/>
      <c r="C7" s="224"/>
      <c r="D7" s="224"/>
      <c r="E7" s="226"/>
      <c r="F7" s="6">
        <v>2018</v>
      </c>
      <c r="G7" s="7">
        <v>2019</v>
      </c>
      <c r="H7" s="7">
        <v>2020</v>
      </c>
      <c r="I7" s="7">
        <v>2021</v>
      </c>
      <c r="J7" s="7">
        <v>2022</v>
      </c>
      <c r="K7" s="7">
        <v>2023</v>
      </c>
      <c r="L7" s="7">
        <v>2024</v>
      </c>
    </row>
    <row r="8" spans="1:12" x14ac:dyDescent="0.25">
      <c r="A8" s="8">
        <v>1</v>
      </c>
      <c r="B8" s="78">
        <v>2</v>
      </c>
      <c r="C8" s="6">
        <v>3</v>
      </c>
      <c r="D8" s="6">
        <v>4</v>
      </c>
      <c r="E8" s="9">
        <v>5</v>
      </c>
      <c r="F8" s="6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15.75" customHeight="1" x14ac:dyDescent="0.25">
      <c r="A9" s="218" t="s">
        <v>445</v>
      </c>
      <c r="B9" s="219"/>
      <c r="C9" s="219"/>
      <c r="D9" s="219"/>
      <c r="E9" s="219"/>
      <c r="F9" s="219"/>
      <c r="G9" s="219"/>
      <c r="H9" s="219"/>
      <c r="I9" s="219"/>
      <c r="J9" s="220"/>
      <c r="K9" s="3"/>
    </row>
    <row r="10" spans="1:12" ht="15" customHeight="1" x14ac:dyDescent="0.25">
      <c r="A10" s="248"/>
      <c r="B10" s="245" t="s">
        <v>1</v>
      </c>
      <c r="C10" s="242"/>
      <c r="D10" s="21" t="s">
        <v>9</v>
      </c>
      <c r="E10" s="22">
        <f>F10+G10+H10+I10+J10+K10+L10</f>
        <v>9552.0950200000007</v>
      </c>
      <c r="F10" s="22">
        <f t="shared" ref="F10:J10" si="0">F11+F12+F13</f>
        <v>665.63499999999999</v>
      </c>
      <c r="G10" s="22">
        <f t="shared" si="0"/>
        <v>1658.6599999999999</v>
      </c>
      <c r="H10" s="22">
        <f t="shared" si="0"/>
        <v>4999.1619999999994</v>
      </c>
      <c r="I10" s="22">
        <f t="shared" si="0"/>
        <v>1535.3999999999999</v>
      </c>
      <c r="J10" s="22">
        <f t="shared" si="0"/>
        <v>129.04900000000001</v>
      </c>
      <c r="K10" s="22">
        <f t="shared" ref="K10:L10" si="1">K11+K12+K13</f>
        <v>202.95015999999998</v>
      </c>
      <c r="L10" s="22">
        <f t="shared" si="1"/>
        <v>361.23885999999999</v>
      </c>
    </row>
    <row r="11" spans="1:12" x14ac:dyDescent="0.25">
      <c r="A11" s="249"/>
      <c r="B11" s="246"/>
      <c r="C11" s="243"/>
      <c r="D11" s="21" t="s">
        <v>13</v>
      </c>
      <c r="E11" s="22">
        <f t="shared" ref="E11:E14" si="2">F11+G11+H11+I11+J11+K11+L11</f>
        <v>5651.6611159999984</v>
      </c>
      <c r="F11" s="23">
        <f t="shared" ref="F11:I13" si="3">F17+F26+F131</f>
        <v>0</v>
      </c>
      <c r="G11" s="23">
        <f t="shared" si="3"/>
        <v>1056.7714799999999</v>
      </c>
      <c r="H11" s="23">
        <f t="shared" si="3"/>
        <v>3553.8884359999993</v>
      </c>
      <c r="I11" s="23">
        <f t="shared" si="3"/>
        <v>1041.0011999999999</v>
      </c>
      <c r="J11" s="23">
        <f>J17+J26+J131</f>
        <v>0</v>
      </c>
      <c r="K11" s="23">
        <f t="shared" ref="K11" si="4">K17+K26+K131</f>
        <v>0</v>
      </c>
      <c r="L11" s="23">
        <f>L17+L26+L131</f>
        <v>0</v>
      </c>
    </row>
    <row r="12" spans="1:12" x14ac:dyDescent="0.25">
      <c r="A12" s="249"/>
      <c r="B12" s="246"/>
      <c r="C12" s="243"/>
      <c r="D12" s="24" t="s">
        <v>5</v>
      </c>
      <c r="E12" s="22">
        <f t="shared" si="2"/>
        <v>2406.7436440000006</v>
      </c>
      <c r="F12" s="23">
        <f t="shared" si="3"/>
        <v>0</v>
      </c>
      <c r="G12" s="23">
        <f t="shared" si="3"/>
        <v>455.12871999999999</v>
      </c>
      <c r="H12" s="23">
        <f t="shared" si="3"/>
        <v>1247.2204040000001</v>
      </c>
      <c r="I12" s="23">
        <f t="shared" si="3"/>
        <v>448.33680000000004</v>
      </c>
      <c r="J12" s="23">
        <f>J18+J27+J132</f>
        <v>0</v>
      </c>
      <c r="K12" s="23">
        <f t="shared" ref="K12" si="5">K18+K27+K132</f>
        <v>184.04175999999998</v>
      </c>
      <c r="L12" s="23">
        <f>L18+L27+L132</f>
        <v>72.015959999999993</v>
      </c>
    </row>
    <row r="13" spans="1:12" x14ac:dyDescent="0.25">
      <c r="A13" s="249"/>
      <c r="B13" s="246"/>
      <c r="C13" s="243"/>
      <c r="D13" s="24" t="s">
        <v>4</v>
      </c>
      <c r="E13" s="22">
        <f t="shared" si="2"/>
        <v>1493.6902599999999</v>
      </c>
      <c r="F13" s="23">
        <f t="shared" si="3"/>
        <v>665.63499999999999</v>
      </c>
      <c r="G13" s="23">
        <f t="shared" si="3"/>
        <v>146.75979999999998</v>
      </c>
      <c r="H13" s="23">
        <f t="shared" si="3"/>
        <v>198.05315999999999</v>
      </c>
      <c r="I13" s="23">
        <f t="shared" si="3"/>
        <v>46.061999999999998</v>
      </c>
      <c r="J13" s="23">
        <f>J19+J28+J133</f>
        <v>129.04900000000001</v>
      </c>
      <c r="K13" s="23">
        <f t="shared" ref="K13" si="6">K19+K28+K133</f>
        <v>18.9084</v>
      </c>
      <c r="L13" s="23">
        <f>L19+L28+L133</f>
        <v>289.22289999999998</v>
      </c>
    </row>
    <row r="14" spans="1:12" x14ac:dyDescent="0.25">
      <c r="A14" s="250"/>
      <c r="B14" s="247"/>
      <c r="C14" s="244"/>
      <c r="D14" s="24" t="s">
        <v>238</v>
      </c>
      <c r="E14" s="22">
        <f t="shared" si="2"/>
        <v>0</v>
      </c>
      <c r="F14" s="23">
        <f>F134</f>
        <v>0</v>
      </c>
      <c r="G14" s="23">
        <f t="shared" ref="G14:I14" si="7">G134</f>
        <v>0</v>
      </c>
      <c r="H14" s="23">
        <f t="shared" si="7"/>
        <v>0</v>
      </c>
      <c r="I14" s="23">
        <f t="shared" si="7"/>
        <v>0</v>
      </c>
      <c r="J14" s="23">
        <f>J134</f>
        <v>0</v>
      </c>
      <c r="K14" s="23">
        <f t="shared" ref="K14" si="8">K134</f>
        <v>0</v>
      </c>
      <c r="L14" s="23">
        <f>L134</f>
        <v>0</v>
      </c>
    </row>
    <row r="15" spans="1:12" ht="15.75" customHeight="1" x14ac:dyDescent="0.25">
      <c r="A15" s="228" t="s">
        <v>0</v>
      </c>
      <c r="B15" s="218" t="s">
        <v>18</v>
      </c>
      <c r="C15" s="219"/>
      <c r="D15" s="219"/>
      <c r="E15" s="219"/>
      <c r="F15" s="219"/>
      <c r="G15" s="219"/>
      <c r="H15" s="219"/>
      <c r="I15" s="219"/>
      <c r="J15" s="220"/>
    </row>
    <row r="16" spans="1:12" x14ac:dyDescent="0.25">
      <c r="A16" s="228"/>
      <c r="B16" s="229" t="s">
        <v>11</v>
      </c>
      <c r="C16" s="230"/>
      <c r="D16" s="25" t="s">
        <v>9</v>
      </c>
      <c r="E16" s="26">
        <f t="shared" ref="E16:J16" si="9">E17+E18+E19</f>
        <v>0</v>
      </c>
      <c r="F16" s="26">
        <f t="shared" si="9"/>
        <v>0</v>
      </c>
      <c r="G16" s="26">
        <f t="shared" si="9"/>
        <v>0</v>
      </c>
      <c r="H16" s="26">
        <f t="shared" si="9"/>
        <v>0</v>
      </c>
      <c r="I16" s="26">
        <f t="shared" si="9"/>
        <v>0</v>
      </c>
      <c r="J16" s="26">
        <f t="shared" si="9"/>
        <v>0</v>
      </c>
      <c r="K16" s="26">
        <f t="shared" ref="K16:L16" si="10">K17+K18+K19</f>
        <v>0</v>
      </c>
      <c r="L16" s="26">
        <f t="shared" si="10"/>
        <v>0</v>
      </c>
    </row>
    <row r="17" spans="1:12" x14ac:dyDescent="0.25">
      <c r="A17" s="228"/>
      <c r="B17" s="229"/>
      <c r="C17" s="230"/>
      <c r="D17" s="25" t="s">
        <v>13</v>
      </c>
      <c r="E17" s="26">
        <f>F17+G17+H17+I17+J17</f>
        <v>0</v>
      </c>
      <c r="F17" s="27">
        <f>F21</f>
        <v>0</v>
      </c>
      <c r="G17" s="27">
        <f>G21</f>
        <v>0</v>
      </c>
      <c r="H17" s="27">
        <f>H21</f>
        <v>0</v>
      </c>
      <c r="I17" s="27">
        <f>I21</f>
        <v>0</v>
      </c>
      <c r="J17" s="27">
        <f>J21</f>
        <v>0</v>
      </c>
      <c r="K17" s="27">
        <f t="shared" ref="K17:L17" si="11">K21</f>
        <v>0</v>
      </c>
      <c r="L17" s="27">
        <f t="shared" si="11"/>
        <v>0</v>
      </c>
    </row>
    <row r="18" spans="1:12" x14ac:dyDescent="0.25">
      <c r="A18" s="228"/>
      <c r="B18" s="229"/>
      <c r="C18" s="230"/>
      <c r="D18" s="25" t="s">
        <v>5</v>
      </c>
      <c r="E18" s="26">
        <f>F18+G18+H18+I18+J18</f>
        <v>0</v>
      </c>
      <c r="F18" s="27">
        <f t="shared" ref="F18:J19" si="12">F22</f>
        <v>0</v>
      </c>
      <c r="G18" s="27">
        <f t="shared" si="12"/>
        <v>0</v>
      </c>
      <c r="H18" s="27">
        <f t="shared" si="12"/>
        <v>0</v>
      </c>
      <c r="I18" s="27">
        <f t="shared" si="12"/>
        <v>0</v>
      </c>
      <c r="J18" s="27">
        <f t="shared" si="12"/>
        <v>0</v>
      </c>
      <c r="K18" s="27">
        <f t="shared" ref="K18:L18" si="13">K22</f>
        <v>0</v>
      </c>
      <c r="L18" s="27">
        <f t="shared" si="13"/>
        <v>0</v>
      </c>
    </row>
    <row r="19" spans="1:12" x14ac:dyDescent="0.25">
      <c r="A19" s="228"/>
      <c r="B19" s="229"/>
      <c r="C19" s="230"/>
      <c r="D19" s="28" t="s">
        <v>4</v>
      </c>
      <c r="E19" s="26">
        <f>F19+G19+H19+I19+J19</f>
        <v>0</v>
      </c>
      <c r="F19" s="27">
        <f t="shared" si="12"/>
        <v>0</v>
      </c>
      <c r="G19" s="27">
        <f t="shared" si="12"/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ref="K19:L19" si="14">K23</f>
        <v>0</v>
      </c>
      <c r="L19" s="27">
        <f t="shared" si="14"/>
        <v>0</v>
      </c>
    </row>
    <row r="20" spans="1:12" x14ac:dyDescent="0.25">
      <c r="A20" s="221" t="s">
        <v>3</v>
      </c>
      <c r="B20" s="222"/>
      <c r="C20" s="223" t="s">
        <v>37</v>
      </c>
      <c r="D20" s="15" t="s">
        <v>9</v>
      </c>
      <c r="E20" s="12">
        <f t="shared" ref="E20:J20" si="15">E21+E22+E23</f>
        <v>0</v>
      </c>
      <c r="F20" s="12">
        <f t="shared" si="15"/>
        <v>0</v>
      </c>
      <c r="G20" s="12">
        <f t="shared" si="15"/>
        <v>0</v>
      </c>
      <c r="H20" s="12">
        <f t="shared" si="15"/>
        <v>0</v>
      </c>
      <c r="I20" s="12">
        <f t="shared" si="15"/>
        <v>0</v>
      </c>
      <c r="J20" s="12">
        <f t="shared" si="15"/>
        <v>0</v>
      </c>
      <c r="K20" s="12">
        <f t="shared" ref="K20:L20" si="16">K21+K22+K23</f>
        <v>0</v>
      </c>
      <c r="L20" s="12">
        <f t="shared" si="16"/>
        <v>0</v>
      </c>
    </row>
    <row r="21" spans="1:12" x14ac:dyDescent="0.25">
      <c r="A21" s="221"/>
      <c r="B21" s="222"/>
      <c r="C21" s="223"/>
      <c r="D21" s="15" t="s">
        <v>13</v>
      </c>
      <c r="E21" s="12">
        <f>F21+G21+H21+I21+J21</f>
        <v>0</v>
      </c>
      <c r="F21" s="13"/>
      <c r="G21" s="11"/>
      <c r="H21" s="11"/>
      <c r="I21" s="11"/>
      <c r="J21" s="11"/>
      <c r="K21" s="11"/>
      <c r="L21" s="11"/>
    </row>
    <row r="22" spans="1:12" x14ac:dyDescent="0.25">
      <c r="A22" s="221"/>
      <c r="B22" s="222"/>
      <c r="C22" s="223"/>
      <c r="D22" s="15" t="s">
        <v>5</v>
      </c>
      <c r="E22" s="12">
        <f>F22+G22+H22+I22+J22</f>
        <v>0</v>
      </c>
      <c r="F22" s="13"/>
      <c r="G22" s="11"/>
      <c r="H22" s="11"/>
      <c r="I22" s="11"/>
      <c r="J22" s="11"/>
      <c r="K22" s="11"/>
      <c r="L22" s="11"/>
    </row>
    <row r="23" spans="1:12" x14ac:dyDescent="0.25">
      <c r="A23" s="221"/>
      <c r="B23" s="222"/>
      <c r="C23" s="223"/>
      <c r="D23" s="16" t="s">
        <v>4</v>
      </c>
      <c r="E23" s="12">
        <f>F23+G23+H23+I23+J23</f>
        <v>0</v>
      </c>
      <c r="F23" s="14"/>
      <c r="G23" s="11"/>
      <c r="H23" s="11"/>
      <c r="I23" s="11"/>
      <c r="J23" s="11"/>
      <c r="K23" s="11"/>
      <c r="L23" s="11"/>
    </row>
    <row r="24" spans="1:12" x14ac:dyDescent="0.25">
      <c r="A24" s="197" t="s">
        <v>14</v>
      </c>
      <c r="B24" s="200" t="s">
        <v>20</v>
      </c>
      <c r="C24" s="201"/>
      <c r="D24" s="201"/>
      <c r="E24" s="201"/>
      <c r="F24" s="201"/>
      <c r="G24" s="201"/>
      <c r="H24" s="201"/>
      <c r="I24" s="201"/>
      <c r="J24" s="202"/>
    </row>
    <row r="25" spans="1:12" x14ac:dyDescent="0.25">
      <c r="A25" s="198"/>
      <c r="B25" s="236" t="s">
        <v>38</v>
      </c>
      <c r="C25" s="233"/>
      <c r="D25" s="29" t="s">
        <v>9</v>
      </c>
      <c r="E25" s="22">
        <f>F25+G25+H25+I25+J25+K25+L25</f>
        <v>9552.0950200000007</v>
      </c>
      <c r="F25" s="30">
        <f>F26+F27+F28</f>
        <v>665.63499999999999</v>
      </c>
      <c r="G25" s="30">
        <f t="shared" ref="G25:J25" si="17">G26+G27+G28</f>
        <v>1658.6599999999999</v>
      </c>
      <c r="H25" s="30">
        <f t="shared" si="17"/>
        <v>4999.1619999999994</v>
      </c>
      <c r="I25" s="30">
        <f t="shared" si="17"/>
        <v>1535.3999999999999</v>
      </c>
      <c r="J25" s="30">
        <f t="shared" si="17"/>
        <v>129.04900000000001</v>
      </c>
      <c r="K25" s="30">
        <f t="shared" ref="K25:L25" si="18">K26+K27+K28</f>
        <v>202.95015999999998</v>
      </c>
      <c r="L25" s="30">
        <f t="shared" si="18"/>
        <v>361.23885999999999</v>
      </c>
    </row>
    <row r="26" spans="1:12" x14ac:dyDescent="0.25">
      <c r="A26" s="198"/>
      <c r="B26" s="237"/>
      <c r="C26" s="234"/>
      <c r="D26" s="29" t="s">
        <v>13</v>
      </c>
      <c r="E26" s="22">
        <f t="shared" ref="E26:E28" si="19">F26+G26+H26+I26+J26+K26+L26</f>
        <v>5651.6611159999984</v>
      </c>
      <c r="F26" s="31">
        <f>F30+F34+F38+F42+F46+F50+F54+F58+F62+F66+F70+F74+F78+F82+F86+F90++F94+F98+F102+F106+F110+F114+F118+F122+F126</f>
        <v>0</v>
      </c>
      <c r="G26" s="31">
        <f>G30+G34+G38+G42+G46+G50+G54+G58+G62+G66+G70+G74+G78+G82+G86+G90+G94+G98</f>
        <v>1056.7714799999999</v>
      </c>
      <c r="H26" s="31">
        <f>H30+H34+H38+H42+H46+H50+H54+H58+H62+H66+H70+H74+H78+H82+H86+H90+H94+H98</f>
        <v>3553.8884359999993</v>
      </c>
      <c r="I26" s="31">
        <f>I30+I34+I38+I42+I46+I50+I54+I58+I62+I66+I70+I74+I78+I82+I86+I90+I94+I98</f>
        <v>1041.0011999999999</v>
      </c>
      <c r="J26" s="31">
        <f>J30</f>
        <v>0</v>
      </c>
      <c r="K26" s="31">
        <f t="shared" ref="K26:L26" si="20">K30</f>
        <v>0</v>
      </c>
      <c r="L26" s="31">
        <f t="shared" si="20"/>
        <v>0</v>
      </c>
    </row>
    <row r="27" spans="1:12" x14ac:dyDescent="0.25">
      <c r="A27" s="198"/>
      <c r="B27" s="237"/>
      <c r="C27" s="234"/>
      <c r="D27" s="29" t="s">
        <v>5</v>
      </c>
      <c r="E27" s="22">
        <f t="shared" si="19"/>
        <v>2406.7436440000006</v>
      </c>
      <c r="F27" s="31">
        <f>F31+F35+F39+F43+F47+F51+F55+F59+F63+F67+F71+F75+F79+F83+F87+F91+F95+F99+F103+F107+F111+F115+F119+F123+F127</f>
        <v>0</v>
      </c>
      <c r="G27" s="31">
        <f t="shared" ref="G27:J27" si="21">G31+G35+G39+G43+G47+G51+G55+G59+G63+G67+G71+G75+G79+G83+G87+G91+G95+G99+G103+G107+G111+G115+G119+G123+G127</f>
        <v>455.12871999999999</v>
      </c>
      <c r="H27" s="31">
        <f t="shared" si="21"/>
        <v>1247.2204040000001</v>
      </c>
      <c r="I27" s="31">
        <f>I31+I35+I39+I43+I47+I51+I55+I59+I63+I67+I71+I75+I79+I83+I87+I91+I95+I99+I103+I107+I111+I115+I119+I123+I127</f>
        <v>448.33680000000004</v>
      </c>
      <c r="J27" s="31">
        <f t="shared" si="21"/>
        <v>0</v>
      </c>
      <c r="K27" s="31">
        <f t="shared" ref="K27:L27" si="22">K31+K35+K39+K43+K47+K51+K55+K59+K63+K67+K71+K75+K79+K83+K87+K91+K95+K99+K103+K107+K111+K115+K119+K123+K127</f>
        <v>184.04175999999998</v>
      </c>
      <c r="L27" s="31">
        <f t="shared" si="22"/>
        <v>72.015959999999993</v>
      </c>
    </row>
    <row r="28" spans="1:12" x14ac:dyDescent="0.25">
      <c r="A28" s="199"/>
      <c r="B28" s="238"/>
      <c r="C28" s="235"/>
      <c r="D28" s="29" t="s">
        <v>4</v>
      </c>
      <c r="E28" s="22">
        <f>F28+G28+H28+I28+J28+K28+L28</f>
        <v>1493.6902599999999</v>
      </c>
      <c r="F28" s="31">
        <f>F32+F36+F40+F44+F48+F52+F56+F60+F64+F68+F72+F76+F80+F84+F88+F92+F96+F100+F104+F108+F112+F116+F120+F124+F128</f>
        <v>665.63499999999999</v>
      </c>
      <c r="G28" s="31">
        <f t="shared" ref="G28:J28" si="23">G32+G36+G40+G44+G48+G52+G56+G60+G64+G68+G72+G76+G80+G84+G88+G92+G96+G100+G104+G108+G112+G116+G120+G124+G128</f>
        <v>146.75979999999998</v>
      </c>
      <c r="H28" s="31">
        <f t="shared" si="23"/>
        <v>198.05315999999999</v>
      </c>
      <c r="I28" s="31">
        <f t="shared" si="23"/>
        <v>46.061999999999998</v>
      </c>
      <c r="J28" s="31">
        <f t="shared" si="23"/>
        <v>129.04900000000001</v>
      </c>
      <c r="K28" s="31">
        <f t="shared" ref="K28:L28" si="24">K32+K36+K40+K44+K48+K52+K56+K60+K64+K68+K72+K76+K80+K84+K88+K92+K96+K100+K104+K108+K112+K116+K120+K124+K128</f>
        <v>18.9084</v>
      </c>
      <c r="L28" s="31">
        <f t="shared" si="24"/>
        <v>289.22289999999998</v>
      </c>
    </row>
    <row r="29" spans="1:12" x14ac:dyDescent="0.25">
      <c r="A29" s="232" t="s">
        <v>15</v>
      </c>
      <c r="B29" s="209" t="s">
        <v>39</v>
      </c>
      <c r="C29" s="223" t="s">
        <v>37</v>
      </c>
      <c r="D29" s="15" t="s">
        <v>9</v>
      </c>
      <c r="E29" s="17">
        <f>SUM(F29:L29)</f>
        <v>2618.63</v>
      </c>
      <c r="F29" s="17">
        <v>0</v>
      </c>
      <c r="G29" s="17">
        <v>1023.23</v>
      </c>
      <c r="H29" s="17">
        <v>1595.4</v>
      </c>
      <c r="I29" s="17">
        <v>0</v>
      </c>
      <c r="J29" s="17">
        <v>0</v>
      </c>
      <c r="K29" s="17">
        <v>0</v>
      </c>
      <c r="L29" s="17">
        <v>0</v>
      </c>
    </row>
    <row r="30" spans="1:12" x14ac:dyDescent="0.25">
      <c r="A30" s="207"/>
      <c r="B30" s="210"/>
      <c r="C30" s="223"/>
      <c r="D30" s="15" t="s">
        <v>13</v>
      </c>
      <c r="E30" s="17">
        <f t="shared" ref="E30:E93" si="25">SUM(F30:L30)</f>
        <v>1775.4311399999999</v>
      </c>
      <c r="F30" s="17">
        <f t="shared" ref="F30:L30" si="26">F29*67.8/100</f>
        <v>0</v>
      </c>
      <c r="G30" s="17">
        <f t="shared" si="26"/>
        <v>693.74993999999992</v>
      </c>
      <c r="H30" s="17">
        <f t="shared" si="26"/>
        <v>1081.6812</v>
      </c>
      <c r="I30" s="17">
        <f t="shared" si="26"/>
        <v>0</v>
      </c>
      <c r="J30" s="17">
        <f t="shared" si="26"/>
        <v>0</v>
      </c>
      <c r="K30" s="17">
        <f t="shared" si="26"/>
        <v>0</v>
      </c>
      <c r="L30" s="17">
        <f t="shared" si="26"/>
        <v>0</v>
      </c>
    </row>
    <row r="31" spans="1:12" x14ac:dyDescent="0.25">
      <c r="A31" s="207"/>
      <c r="B31" s="210"/>
      <c r="C31" s="223"/>
      <c r="D31" s="15" t="s">
        <v>5</v>
      </c>
      <c r="E31" s="17">
        <f t="shared" si="25"/>
        <v>764.63995999999997</v>
      </c>
      <c r="F31" s="17">
        <f t="shared" ref="F31:L31" si="27">F29*29.2/100</f>
        <v>0</v>
      </c>
      <c r="G31" s="17">
        <f t="shared" si="27"/>
        <v>298.78316000000001</v>
      </c>
      <c r="H31" s="17">
        <f t="shared" si="27"/>
        <v>465.85680000000002</v>
      </c>
      <c r="I31" s="17">
        <f t="shared" si="27"/>
        <v>0</v>
      </c>
      <c r="J31" s="17">
        <f t="shared" si="27"/>
        <v>0</v>
      </c>
      <c r="K31" s="17">
        <f t="shared" si="27"/>
        <v>0</v>
      </c>
      <c r="L31" s="17">
        <f t="shared" si="27"/>
        <v>0</v>
      </c>
    </row>
    <row r="32" spans="1:12" ht="15" customHeight="1" x14ac:dyDescent="0.25">
      <c r="A32" s="208"/>
      <c r="B32" s="211"/>
      <c r="C32" s="223"/>
      <c r="D32" s="15" t="s">
        <v>4</v>
      </c>
      <c r="E32" s="17">
        <f t="shared" si="25"/>
        <v>78.558900000000008</v>
      </c>
      <c r="F32" s="17">
        <f t="shared" ref="F32:L32" si="28">F29*3/100</f>
        <v>0</v>
      </c>
      <c r="G32" s="17">
        <f t="shared" si="28"/>
        <v>30.696899999999999</v>
      </c>
      <c r="H32" s="17">
        <f t="shared" si="28"/>
        <v>47.862000000000009</v>
      </c>
      <c r="I32" s="17">
        <f t="shared" si="28"/>
        <v>0</v>
      </c>
      <c r="J32" s="17">
        <f t="shared" si="28"/>
        <v>0</v>
      </c>
      <c r="K32" s="17">
        <f t="shared" si="28"/>
        <v>0</v>
      </c>
      <c r="L32" s="17">
        <f t="shared" si="28"/>
        <v>0</v>
      </c>
    </row>
    <row r="33" spans="1:12" x14ac:dyDescent="0.25">
      <c r="A33" s="232" t="s">
        <v>16</v>
      </c>
      <c r="B33" s="209" t="s">
        <v>40</v>
      </c>
      <c r="C33" s="223" t="s">
        <v>37</v>
      </c>
      <c r="D33" s="15" t="s">
        <v>9</v>
      </c>
      <c r="E33" s="17">
        <f t="shared" si="25"/>
        <v>234.51599999999999</v>
      </c>
      <c r="F33" s="17">
        <v>0</v>
      </c>
      <c r="G33" s="17">
        <v>0</v>
      </c>
      <c r="H33" s="17">
        <v>234.51599999999999</v>
      </c>
      <c r="I33" s="17">
        <v>0</v>
      </c>
      <c r="J33" s="17">
        <v>0</v>
      </c>
      <c r="K33" s="17">
        <v>0</v>
      </c>
      <c r="L33" s="17">
        <v>0</v>
      </c>
    </row>
    <row r="34" spans="1:12" x14ac:dyDescent="0.25">
      <c r="A34" s="207"/>
      <c r="B34" s="210"/>
      <c r="C34" s="223"/>
      <c r="D34" s="15" t="s">
        <v>13</v>
      </c>
      <c r="E34" s="17">
        <f t="shared" si="25"/>
        <v>159.001848</v>
      </c>
      <c r="F34" s="17">
        <f t="shared" ref="F34" si="29">F33*67.8/100</f>
        <v>0</v>
      </c>
      <c r="G34" s="17">
        <f t="shared" ref="G34:L34" si="30">G33*67.8/100</f>
        <v>0</v>
      </c>
      <c r="H34" s="17">
        <f t="shared" si="30"/>
        <v>159.001848</v>
      </c>
      <c r="I34" s="17">
        <f t="shared" si="30"/>
        <v>0</v>
      </c>
      <c r="J34" s="17">
        <f t="shared" si="30"/>
        <v>0</v>
      </c>
      <c r="K34" s="17">
        <f t="shared" si="30"/>
        <v>0</v>
      </c>
      <c r="L34" s="17">
        <f t="shared" si="30"/>
        <v>0</v>
      </c>
    </row>
    <row r="35" spans="1:12" x14ac:dyDescent="0.25">
      <c r="A35" s="207"/>
      <c r="B35" s="210"/>
      <c r="C35" s="223"/>
      <c r="D35" s="15" t="s">
        <v>5</v>
      </c>
      <c r="E35" s="17">
        <f t="shared" si="25"/>
        <v>68.478672000000003</v>
      </c>
      <c r="F35" s="17">
        <f>F33*29.2/100</f>
        <v>0</v>
      </c>
      <c r="G35" s="17">
        <f t="shared" ref="G35:L35" si="31">G33*29.2/100</f>
        <v>0</v>
      </c>
      <c r="H35" s="17">
        <f t="shared" si="31"/>
        <v>68.478672000000003</v>
      </c>
      <c r="I35" s="17">
        <f t="shared" si="31"/>
        <v>0</v>
      </c>
      <c r="J35" s="17">
        <f t="shared" si="31"/>
        <v>0</v>
      </c>
      <c r="K35" s="17">
        <f t="shared" si="31"/>
        <v>0</v>
      </c>
      <c r="L35" s="17">
        <f t="shared" si="31"/>
        <v>0</v>
      </c>
    </row>
    <row r="36" spans="1:12" x14ac:dyDescent="0.25">
      <c r="A36" s="208"/>
      <c r="B36" s="211"/>
      <c r="C36" s="223"/>
      <c r="D36" s="15" t="s">
        <v>4</v>
      </c>
      <c r="E36" s="17">
        <f t="shared" si="25"/>
        <v>7.0354799999999997</v>
      </c>
      <c r="F36" s="17">
        <f>F33*3/100</f>
        <v>0</v>
      </c>
      <c r="G36" s="17">
        <f t="shared" ref="G36:L36" si="32">G33*3/100</f>
        <v>0</v>
      </c>
      <c r="H36" s="17">
        <f t="shared" si="32"/>
        <v>7.0354799999999997</v>
      </c>
      <c r="I36" s="17">
        <f t="shared" si="32"/>
        <v>0</v>
      </c>
      <c r="J36" s="17">
        <f t="shared" si="32"/>
        <v>0</v>
      </c>
      <c r="K36" s="17">
        <f t="shared" si="32"/>
        <v>0</v>
      </c>
      <c r="L36" s="17">
        <f t="shared" si="32"/>
        <v>0</v>
      </c>
    </row>
    <row r="37" spans="1:12" ht="15" customHeight="1" x14ac:dyDescent="0.25">
      <c r="A37" s="206" t="s">
        <v>21</v>
      </c>
      <c r="B37" s="209" t="s">
        <v>41</v>
      </c>
      <c r="C37" s="223" t="s">
        <v>37</v>
      </c>
      <c r="D37" s="15" t="s">
        <v>9</v>
      </c>
      <c r="E37" s="17">
        <f t="shared" si="25"/>
        <v>535.42999999999995</v>
      </c>
      <c r="F37" s="17">
        <v>0</v>
      </c>
      <c r="G37" s="17">
        <v>535.42999999999995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</row>
    <row r="38" spans="1:12" x14ac:dyDescent="0.25">
      <c r="A38" s="207"/>
      <c r="B38" s="210"/>
      <c r="C38" s="223"/>
      <c r="D38" s="15" t="s">
        <v>13</v>
      </c>
      <c r="E38" s="17">
        <f t="shared" si="25"/>
        <v>363.02153999999996</v>
      </c>
      <c r="F38" s="17">
        <f t="shared" ref="F38" si="33">F37*67.8/100</f>
        <v>0</v>
      </c>
      <c r="G38" s="17">
        <f t="shared" ref="G38:L38" si="34">G37*67.8/100</f>
        <v>363.02153999999996</v>
      </c>
      <c r="H38" s="17">
        <f t="shared" si="34"/>
        <v>0</v>
      </c>
      <c r="I38" s="17">
        <f t="shared" si="34"/>
        <v>0</v>
      </c>
      <c r="J38" s="17">
        <f t="shared" si="34"/>
        <v>0</v>
      </c>
      <c r="K38" s="17">
        <f t="shared" si="34"/>
        <v>0</v>
      </c>
      <c r="L38" s="17">
        <f t="shared" si="34"/>
        <v>0</v>
      </c>
    </row>
    <row r="39" spans="1:12" x14ac:dyDescent="0.25">
      <c r="A39" s="207"/>
      <c r="B39" s="210"/>
      <c r="C39" s="223"/>
      <c r="D39" s="15" t="s">
        <v>5</v>
      </c>
      <c r="E39" s="17">
        <f t="shared" si="25"/>
        <v>156.34555999999998</v>
      </c>
      <c r="F39" s="17">
        <f>F37*29.2/100</f>
        <v>0</v>
      </c>
      <c r="G39" s="17">
        <f t="shared" ref="G39:L39" si="35">G37*29.2/100</f>
        <v>156.34555999999998</v>
      </c>
      <c r="H39" s="17">
        <f t="shared" si="35"/>
        <v>0</v>
      </c>
      <c r="I39" s="17">
        <f t="shared" si="35"/>
        <v>0</v>
      </c>
      <c r="J39" s="17">
        <f t="shared" si="35"/>
        <v>0</v>
      </c>
      <c r="K39" s="17">
        <f t="shared" si="35"/>
        <v>0</v>
      </c>
      <c r="L39" s="17">
        <f t="shared" si="35"/>
        <v>0</v>
      </c>
    </row>
    <row r="40" spans="1:12" x14ac:dyDescent="0.25">
      <c r="A40" s="208"/>
      <c r="B40" s="211"/>
      <c r="C40" s="223"/>
      <c r="D40" s="15" t="s">
        <v>4</v>
      </c>
      <c r="E40" s="17">
        <f t="shared" si="25"/>
        <v>16.062899999999999</v>
      </c>
      <c r="F40" s="17">
        <f>F37*3/100</f>
        <v>0</v>
      </c>
      <c r="G40" s="17">
        <f t="shared" ref="G40:L40" si="36">G37*3/100</f>
        <v>16.062899999999999</v>
      </c>
      <c r="H40" s="17">
        <f t="shared" si="36"/>
        <v>0</v>
      </c>
      <c r="I40" s="17">
        <f t="shared" si="36"/>
        <v>0</v>
      </c>
      <c r="J40" s="17">
        <f t="shared" si="36"/>
        <v>0</v>
      </c>
      <c r="K40" s="17">
        <f t="shared" si="36"/>
        <v>0</v>
      </c>
      <c r="L40" s="17">
        <f t="shared" si="36"/>
        <v>0</v>
      </c>
    </row>
    <row r="41" spans="1:12" ht="15" customHeight="1" x14ac:dyDescent="0.25">
      <c r="A41" s="206" t="s">
        <v>22</v>
      </c>
      <c r="B41" s="209" t="s">
        <v>42</v>
      </c>
      <c r="C41" s="223" t="s">
        <v>37</v>
      </c>
      <c r="D41" s="15" t="s">
        <v>9</v>
      </c>
      <c r="E41" s="17">
        <f t="shared" si="25"/>
        <v>2162.634</v>
      </c>
      <c r="F41" s="17">
        <v>0</v>
      </c>
      <c r="G41" s="17">
        <v>0</v>
      </c>
      <c r="H41" s="17">
        <v>1162.634</v>
      </c>
      <c r="I41" s="17">
        <v>1000</v>
      </c>
      <c r="J41" s="17">
        <v>0</v>
      </c>
      <c r="K41" s="17"/>
      <c r="L41" s="17">
        <v>0</v>
      </c>
    </row>
    <row r="42" spans="1:12" x14ac:dyDescent="0.25">
      <c r="A42" s="207"/>
      <c r="B42" s="210"/>
      <c r="C42" s="223"/>
      <c r="D42" s="15" t="s">
        <v>13</v>
      </c>
      <c r="E42" s="17">
        <f t="shared" si="25"/>
        <v>1466.265852</v>
      </c>
      <c r="F42" s="17">
        <f t="shared" ref="F42:L42" si="37">F41*67.8/100</f>
        <v>0</v>
      </c>
      <c r="G42" s="17">
        <f t="shared" si="37"/>
        <v>0</v>
      </c>
      <c r="H42" s="17">
        <f t="shared" si="37"/>
        <v>788.265852</v>
      </c>
      <c r="I42" s="17">
        <f t="shared" si="37"/>
        <v>678</v>
      </c>
      <c r="J42" s="17">
        <f t="shared" si="37"/>
        <v>0</v>
      </c>
      <c r="K42" s="17">
        <f t="shared" si="37"/>
        <v>0</v>
      </c>
      <c r="L42" s="17">
        <f t="shared" si="37"/>
        <v>0</v>
      </c>
    </row>
    <row r="43" spans="1:12" x14ac:dyDescent="0.25">
      <c r="A43" s="207"/>
      <c r="B43" s="210"/>
      <c r="C43" s="223"/>
      <c r="D43" s="15" t="s">
        <v>5</v>
      </c>
      <c r="E43" s="17">
        <f t="shared" si="25"/>
        <v>631.48912799999994</v>
      </c>
      <c r="F43" s="17">
        <f>F41*29.2/100</f>
        <v>0</v>
      </c>
      <c r="G43" s="17">
        <f t="shared" ref="G43:L43" si="38">G41*29.2/100</f>
        <v>0</v>
      </c>
      <c r="H43" s="17">
        <f t="shared" si="38"/>
        <v>339.48912799999999</v>
      </c>
      <c r="I43" s="17">
        <f t="shared" si="38"/>
        <v>292</v>
      </c>
      <c r="J43" s="17">
        <f t="shared" si="38"/>
        <v>0</v>
      </c>
      <c r="K43" s="17">
        <f t="shared" si="38"/>
        <v>0</v>
      </c>
      <c r="L43" s="17">
        <f t="shared" si="38"/>
        <v>0</v>
      </c>
    </row>
    <row r="44" spans="1:12" x14ac:dyDescent="0.25">
      <c r="A44" s="208"/>
      <c r="B44" s="211"/>
      <c r="C44" s="223"/>
      <c r="D44" s="15" t="s">
        <v>4</v>
      </c>
      <c r="E44" s="17">
        <f t="shared" si="25"/>
        <v>64.879019999999997</v>
      </c>
      <c r="F44" s="17">
        <f>F41*3/100</f>
        <v>0</v>
      </c>
      <c r="G44" s="17">
        <f t="shared" ref="G44:L44" si="39">G41*3/100</f>
        <v>0</v>
      </c>
      <c r="H44" s="17">
        <f t="shared" si="39"/>
        <v>34.879019999999997</v>
      </c>
      <c r="I44" s="17">
        <f t="shared" si="39"/>
        <v>30</v>
      </c>
      <c r="J44" s="17">
        <f t="shared" si="39"/>
        <v>0</v>
      </c>
      <c r="K44" s="17">
        <f t="shared" si="39"/>
        <v>0</v>
      </c>
      <c r="L44" s="17">
        <f t="shared" si="39"/>
        <v>0</v>
      </c>
    </row>
    <row r="45" spans="1:12" x14ac:dyDescent="0.25">
      <c r="A45" s="206" t="s">
        <v>23</v>
      </c>
      <c r="B45" s="209" t="s">
        <v>43</v>
      </c>
      <c r="C45" s="223" t="s">
        <v>37</v>
      </c>
      <c r="D45" s="15" t="s">
        <v>9</v>
      </c>
      <c r="E45" s="17">
        <f t="shared" si="25"/>
        <v>730.81200000000001</v>
      </c>
      <c r="F45" s="17">
        <v>0</v>
      </c>
      <c r="G45" s="17">
        <v>0</v>
      </c>
      <c r="H45" s="17">
        <v>730.81200000000001</v>
      </c>
      <c r="I45" s="17">
        <v>0</v>
      </c>
      <c r="J45" s="17">
        <v>0</v>
      </c>
      <c r="K45" s="17">
        <v>0</v>
      </c>
      <c r="L45" s="17">
        <v>0</v>
      </c>
    </row>
    <row r="46" spans="1:12" x14ac:dyDescent="0.25">
      <c r="A46" s="207"/>
      <c r="B46" s="210"/>
      <c r="C46" s="223"/>
      <c r="D46" s="15" t="s">
        <v>13</v>
      </c>
      <c r="E46" s="17">
        <f t="shared" si="25"/>
        <v>495.49053600000002</v>
      </c>
      <c r="F46" s="17">
        <f t="shared" ref="F46" si="40">F45*67.8/100</f>
        <v>0</v>
      </c>
      <c r="G46" s="17">
        <f t="shared" ref="G46:L46" si="41">G45*67.8/100</f>
        <v>0</v>
      </c>
      <c r="H46" s="17">
        <f t="shared" si="41"/>
        <v>495.49053600000002</v>
      </c>
      <c r="I46" s="17">
        <f t="shared" si="41"/>
        <v>0</v>
      </c>
      <c r="J46" s="17">
        <f t="shared" si="41"/>
        <v>0</v>
      </c>
      <c r="K46" s="17">
        <f t="shared" si="41"/>
        <v>0</v>
      </c>
      <c r="L46" s="17">
        <f t="shared" si="41"/>
        <v>0</v>
      </c>
    </row>
    <row r="47" spans="1:12" x14ac:dyDescent="0.25">
      <c r="A47" s="207"/>
      <c r="B47" s="210"/>
      <c r="C47" s="223"/>
      <c r="D47" s="15" t="s">
        <v>5</v>
      </c>
      <c r="E47" s="17">
        <f t="shared" si="25"/>
        <v>213.39710400000001</v>
      </c>
      <c r="F47" s="17">
        <f t="shared" ref="F47" si="42">F45*29.2/100</f>
        <v>0</v>
      </c>
      <c r="G47" s="17">
        <f t="shared" ref="G47:L47" si="43">G45*29.2/100</f>
        <v>0</v>
      </c>
      <c r="H47" s="17">
        <f t="shared" si="43"/>
        <v>213.39710400000001</v>
      </c>
      <c r="I47" s="17">
        <f t="shared" si="43"/>
        <v>0</v>
      </c>
      <c r="J47" s="17">
        <f t="shared" si="43"/>
        <v>0</v>
      </c>
      <c r="K47" s="17">
        <f t="shared" si="43"/>
        <v>0</v>
      </c>
      <c r="L47" s="17">
        <f t="shared" si="43"/>
        <v>0</v>
      </c>
    </row>
    <row r="48" spans="1:12" x14ac:dyDescent="0.25">
      <c r="A48" s="208"/>
      <c r="B48" s="211"/>
      <c r="C48" s="223"/>
      <c r="D48" s="15" t="s">
        <v>4</v>
      </c>
      <c r="E48" s="17">
        <f t="shared" si="25"/>
        <v>21.92436</v>
      </c>
      <c r="F48" s="17">
        <f t="shared" ref="F48" si="44">F45*3/100</f>
        <v>0</v>
      </c>
      <c r="G48" s="17">
        <f t="shared" ref="G48:L48" si="45">G45*3/100</f>
        <v>0</v>
      </c>
      <c r="H48" s="17">
        <f t="shared" si="45"/>
        <v>21.92436</v>
      </c>
      <c r="I48" s="17">
        <f t="shared" si="45"/>
        <v>0</v>
      </c>
      <c r="J48" s="17">
        <f t="shared" si="45"/>
        <v>0</v>
      </c>
      <c r="K48" s="17">
        <f t="shared" si="45"/>
        <v>0</v>
      </c>
      <c r="L48" s="17">
        <f t="shared" si="45"/>
        <v>0</v>
      </c>
    </row>
    <row r="49" spans="1:12" ht="15" customHeight="1" x14ac:dyDescent="0.25">
      <c r="A49" s="206" t="s">
        <v>24</v>
      </c>
      <c r="B49" s="209" t="s">
        <v>44</v>
      </c>
      <c r="C49" s="223" t="s">
        <v>37</v>
      </c>
      <c r="D49" s="15" t="s">
        <v>9</v>
      </c>
      <c r="E49" s="17">
        <f t="shared" si="25"/>
        <v>133</v>
      </c>
      <c r="F49" s="17">
        <v>0</v>
      </c>
      <c r="G49" s="17">
        <v>0</v>
      </c>
      <c r="H49" s="17">
        <v>0</v>
      </c>
      <c r="I49" s="17">
        <v>133</v>
      </c>
      <c r="J49" s="17">
        <v>0</v>
      </c>
      <c r="K49" s="17">
        <v>0</v>
      </c>
      <c r="L49" s="17">
        <v>0</v>
      </c>
    </row>
    <row r="50" spans="1:12" x14ac:dyDescent="0.25">
      <c r="A50" s="207"/>
      <c r="B50" s="210"/>
      <c r="C50" s="223"/>
      <c r="D50" s="15" t="s">
        <v>13</v>
      </c>
      <c r="E50" s="17">
        <f t="shared" si="25"/>
        <v>90.173999999999992</v>
      </c>
      <c r="F50" s="17">
        <f t="shared" ref="F50:L106" si="46">F49*67.8/100</f>
        <v>0</v>
      </c>
      <c r="G50" s="17">
        <f t="shared" si="46"/>
        <v>0</v>
      </c>
      <c r="H50" s="17">
        <f t="shared" si="46"/>
        <v>0</v>
      </c>
      <c r="I50" s="17">
        <f t="shared" si="46"/>
        <v>90.173999999999992</v>
      </c>
      <c r="J50" s="17">
        <f t="shared" si="46"/>
        <v>0</v>
      </c>
      <c r="K50" s="17">
        <f t="shared" si="46"/>
        <v>0</v>
      </c>
      <c r="L50" s="17">
        <f t="shared" si="46"/>
        <v>0</v>
      </c>
    </row>
    <row r="51" spans="1:12" x14ac:dyDescent="0.25">
      <c r="A51" s="207"/>
      <c r="B51" s="210"/>
      <c r="C51" s="223"/>
      <c r="D51" s="15" t="s">
        <v>5</v>
      </c>
      <c r="E51" s="17">
        <f t="shared" si="25"/>
        <v>38.835999999999999</v>
      </c>
      <c r="F51" s="17">
        <f t="shared" ref="F51:L51" si="47">F49*29.2/100</f>
        <v>0</v>
      </c>
      <c r="G51" s="17">
        <f t="shared" si="47"/>
        <v>0</v>
      </c>
      <c r="H51" s="17">
        <f t="shared" si="47"/>
        <v>0</v>
      </c>
      <c r="I51" s="17">
        <f t="shared" si="47"/>
        <v>38.835999999999999</v>
      </c>
      <c r="J51" s="17">
        <f t="shared" si="47"/>
        <v>0</v>
      </c>
      <c r="K51" s="17">
        <f t="shared" si="47"/>
        <v>0</v>
      </c>
      <c r="L51" s="17">
        <f t="shared" si="47"/>
        <v>0</v>
      </c>
    </row>
    <row r="52" spans="1:12" x14ac:dyDescent="0.25">
      <c r="A52" s="208"/>
      <c r="B52" s="211"/>
      <c r="C52" s="223"/>
      <c r="D52" s="15" t="s">
        <v>4</v>
      </c>
      <c r="E52" s="17">
        <f t="shared" si="25"/>
        <v>3.99</v>
      </c>
      <c r="F52" s="17">
        <f t="shared" ref="F52:L52" si="48">F49*3/100</f>
        <v>0</v>
      </c>
      <c r="G52" s="17">
        <f t="shared" si="48"/>
        <v>0</v>
      </c>
      <c r="H52" s="17">
        <f t="shared" si="48"/>
        <v>0</v>
      </c>
      <c r="I52" s="17">
        <f t="shared" si="48"/>
        <v>3.99</v>
      </c>
      <c r="J52" s="17">
        <f t="shared" si="48"/>
        <v>0</v>
      </c>
      <c r="K52" s="17">
        <f t="shared" si="48"/>
        <v>0</v>
      </c>
      <c r="L52" s="17">
        <f t="shared" si="48"/>
        <v>0</v>
      </c>
    </row>
    <row r="53" spans="1:12" ht="15" customHeight="1" x14ac:dyDescent="0.25">
      <c r="A53" s="206" t="s">
        <v>25</v>
      </c>
      <c r="B53" s="209" t="s">
        <v>45</v>
      </c>
      <c r="C53" s="223" t="s">
        <v>37</v>
      </c>
      <c r="D53" s="15" t="s">
        <v>9</v>
      </c>
      <c r="E53" s="17">
        <f t="shared" si="25"/>
        <v>630.28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630.28</v>
      </c>
      <c r="L53" s="17">
        <v>0</v>
      </c>
    </row>
    <row r="54" spans="1:12" x14ac:dyDescent="0.25">
      <c r="A54" s="207"/>
      <c r="B54" s="210"/>
      <c r="C54" s="223"/>
      <c r="D54" s="15" t="s">
        <v>13</v>
      </c>
      <c r="E54" s="17">
        <f t="shared" si="25"/>
        <v>427.32983999999999</v>
      </c>
      <c r="F54" s="17">
        <f t="shared" ref="F54:L54" si="49">F53*67.8/100</f>
        <v>0</v>
      </c>
      <c r="G54" s="17">
        <f t="shared" si="49"/>
        <v>0</v>
      </c>
      <c r="H54" s="17">
        <f t="shared" si="49"/>
        <v>0</v>
      </c>
      <c r="I54" s="17">
        <f t="shared" si="49"/>
        <v>0</v>
      </c>
      <c r="J54" s="17">
        <f t="shared" si="49"/>
        <v>0</v>
      </c>
      <c r="K54" s="17">
        <f t="shared" si="49"/>
        <v>427.32983999999999</v>
      </c>
      <c r="L54" s="17">
        <f t="shared" si="49"/>
        <v>0</v>
      </c>
    </row>
    <row r="55" spans="1:12" x14ac:dyDescent="0.25">
      <c r="A55" s="207"/>
      <c r="B55" s="210"/>
      <c r="C55" s="223"/>
      <c r="D55" s="15" t="s">
        <v>5</v>
      </c>
      <c r="E55" s="17">
        <f t="shared" si="25"/>
        <v>184.04175999999998</v>
      </c>
      <c r="F55" s="17">
        <f t="shared" ref="F55:L55" si="50">F53*29.2/100</f>
        <v>0</v>
      </c>
      <c r="G55" s="17">
        <f t="shared" si="50"/>
        <v>0</v>
      </c>
      <c r="H55" s="17">
        <f t="shared" si="50"/>
        <v>0</v>
      </c>
      <c r="I55" s="17">
        <f t="shared" si="50"/>
        <v>0</v>
      </c>
      <c r="J55" s="17">
        <f t="shared" si="50"/>
        <v>0</v>
      </c>
      <c r="K55" s="17">
        <f t="shared" si="50"/>
        <v>184.04175999999998</v>
      </c>
      <c r="L55" s="17">
        <f t="shared" si="50"/>
        <v>0</v>
      </c>
    </row>
    <row r="56" spans="1:12" x14ac:dyDescent="0.25">
      <c r="A56" s="208"/>
      <c r="B56" s="211"/>
      <c r="C56" s="223"/>
      <c r="D56" s="15" t="s">
        <v>4</v>
      </c>
      <c r="E56" s="17">
        <f t="shared" si="25"/>
        <v>18.9084</v>
      </c>
      <c r="F56" s="17">
        <f t="shared" ref="F56:L56" si="51">F53*3/100</f>
        <v>0</v>
      </c>
      <c r="G56" s="17">
        <f t="shared" si="51"/>
        <v>0</v>
      </c>
      <c r="H56" s="17">
        <f t="shared" si="51"/>
        <v>0</v>
      </c>
      <c r="I56" s="17">
        <f t="shared" si="51"/>
        <v>0</v>
      </c>
      <c r="J56" s="17">
        <f t="shared" si="51"/>
        <v>0</v>
      </c>
      <c r="K56" s="17">
        <f t="shared" si="51"/>
        <v>18.9084</v>
      </c>
      <c r="L56" s="17">
        <f t="shared" si="51"/>
        <v>0</v>
      </c>
    </row>
    <row r="57" spans="1:12" ht="15" customHeight="1" x14ac:dyDescent="0.25">
      <c r="A57" s="206" t="s">
        <v>26</v>
      </c>
      <c r="B57" s="209" t="s">
        <v>46</v>
      </c>
      <c r="C57" s="223" t="s">
        <v>37</v>
      </c>
      <c r="D57" s="15" t="s">
        <v>9</v>
      </c>
      <c r="E57" s="17">
        <f t="shared" si="25"/>
        <v>246.63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246.63</v>
      </c>
    </row>
    <row r="58" spans="1:12" x14ac:dyDescent="0.25">
      <c r="A58" s="207"/>
      <c r="B58" s="210"/>
      <c r="C58" s="223"/>
      <c r="D58" s="15" t="s">
        <v>13</v>
      </c>
      <c r="E58" s="17">
        <f t="shared" si="25"/>
        <v>167.21513999999999</v>
      </c>
      <c r="F58" s="17">
        <f t="shared" si="46"/>
        <v>0</v>
      </c>
      <c r="G58" s="17">
        <f t="shared" ref="G58:L58" si="52">G57*67.8/100</f>
        <v>0</v>
      </c>
      <c r="H58" s="17">
        <f t="shared" si="52"/>
        <v>0</v>
      </c>
      <c r="I58" s="17">
        <f t="shared" si="52"/>
        <v>0</v>
      </c>
      <c r="J58" s="17">
        <f t="shared" si="52"/>
        <v>0</v>
      </c>
      <c r="K58" s="17">
        <f t="shared" si="52"/>
        <v>0</v>
      </c>
      <c r="L58" s="17">
        <f t="shared" si="52"/>
        <v>167.21513999999999</v>
      </c>
    </row>
    <row r="59" spans="1:12" ht="25.15" customHeight="1" x14ac:dyDescent="0.25">
      <c r="A59" s="207"/>
      <c r="B59" s="210"/>
      <c r="C59" s="223"/>
      <c r="D59" s="15" t="s">
        <v>5</v>
      </c>
      <c r="E59" s="17">
        <f t="shared" si="25"/>
        <v>72.015959999999993</v>
      </c>
      <c r="F59" s="17">
        <f t="shared" ref="F59:L59" si="53">F57*29.2/100</f>
        <v>0</v>
      </c>
      <c r="G59" s="17">
        <f t="shared" si="53"/>
        <v>0</v>
      </c>
      <c r="H59" s="17">
        <f t="shared" si="53"/>
        <v>0</v>
      </c>
      <c r="I59" s="17">
        <f t="shared" si="53"/>
        <v>0</v>
      </c>
      <c r="J59" s="17">
        <f t="shared" si="53"/>
        <v>0</v>
      </c>
      <c r="K59" s="17">
        <f t="shared" si="53"/>
        <v>0</v>
      </c>
      <c r="L59" s="17">
        <f t="shared" si="53"/>
        <v>72.015959999999993</v>
      </c>
    </row>
    <row r="60" spans="1:12" x14ac:dyDescent="0.25">
      <c r="A60" s="208"/>
      <c r="B60" s="211"/>
      <c r="C60" s="223"/>
      <c r="D60" s="15" t="s">
        <v>4</v>
      </c>
      <c r="E60" s="17">
        <f t="shared" si="25"/>
        <v>7.3989000000000003</v>
      </c>
      <c r="F60" s="17">
        <f t="shared" ref="F60:L60" si="54">F57*3/100</f>
        <v>0</v>
      </c>
      <c r="G60" s="17">
        <f t="shared" si="54"/>
        <v>0</v>
      </c>
      <c r="H60" s="17">
        <f t="shared" si="54"/>
        <v>0</v>
      </c>
      <c r="I60" s="17">
        <f t="shared" si="54"/>
        <v>0</v>
      </c>
      <c r="J60" s="17">
        <f t="shared" si="54"/>
        <v>0</v>
      </c>
      <c r="K60" s="17">
        <f t="shared" si="54"/>
        <v>0</v>
      </c>
      <c r="L60" s="17">
        <f t="shared" si="54"/>
        <v>7.3989000000000003</v>
      </c>
    </row>
    <row r="61" spans="1:12" x14ac:dyDescent="0.25">
      <c r="A61" s="206" t="s">
        <v>27</v>
      </c>
      <c r="B61" s="209" t="s">
        <v>207</v>
      </c>
      <c r="C61" s="223" t="s">
        <v>37</v>
      </c>
      <c r="D61" s="15" t="s">
        <v>9</v>
      </c>
      <c r="E61" s="17">
        <f t="shared" si="25"/>
        <v>1240.3</v>
      </c>
      <c r="F61" s="17">
        <v>0</v>
      </c>
      <c r="G61" s="17">
        <v>0</v>
      </c>
      <c r="H61" s="17">
        <v>1240.3</v>
      </c>
      <c r="I61" s="17">
        <v>0</v>
      </c>
      <c r="J61" s="17">
        <v>0</v>
      </c>
      <c r="K61" s="17">
        <v>0</v>
      </c>
      <c r="L61" s="17">
        <v>0</v>
      </c>
    </row>
    <row r="62" spans="1:12" x14ac:dyDescent="0.25">
      <c r="A62" s="207"/>
      <c r="B62" s="210"/>
      <c r="C62" s="223"/>
      <c r="D62" s="15" t="s">
        <v>13</v>
      </c>
      <c r="E62" s="17">
        <f t="shared" si="25"/>
        <v>1029.4489999999998</v>
      </c>
      <c r="F62" s="17">
        <f t="shared" ref="F62" si="55">F61*67.8/100</f>
        <v>0</v>
      </c>
      <c r="G62" s="17">
        <f t="shared" ref="G62:L62" si="56">G61*83/100</f>
        <v>0</v>
      </c>
      <c r="H62" s="17">
        <f t="shared" si="56"/>
        <v>1029.4489999999998</v>
      </c>
      <c r="I62" s="17">
        <f t="shared" si="56"/>
        <v>0</v>
      </c>
      <c r="J62" s="17">
        <f t="shared" si="56"/>
        <v>0</v>
      </c>
      <c r="K62" s="17">
        <f t="shared" si="56"/>
        <v>0</v>
      </c>
      <c r="L62" s="17">
        <f t="shared" si="56"/>
        <v>0</v>
      </c>
    </row>
    <row r="63" spans="1:12" x14ac:dyDescent="0.25">
      <c r="A63" s="207"/>
      <c r="B63" s="210"/>
      <c r="C63" s="223"/>
      <c r="D63" s="15" t="s">
        <v>5</v>
      </c>
      <c r="E63" s="17">
        <f t="shared" si="25"/>
        <v>159.99869999999999</v>
      </c>
      <c r="F63" s="17">
        <f t="shared" ref="F63" si="57">F61*29.2/100</f>
        <v>0</v>
      </c>
      <c r="G63" s="17">
        <f t="shared" ref="G63:L63" si="58">G61*12.9/100</f>
        <v>0</v>
      </c>
      <c r="H63" s="17">
        <f t="shared" si="58"/>
        <v>159.99869999999999</v>
      </c>
      <c r="I63" s="17">
        <f t="shared" si="58"/>
        <v>0</v>
      </c>
      <c r="J63" s="17">
        <f t="shared" si="58"/>
        <v>0</v>
      </c>
      <c r="K63" s="17">
        <f t="shared" si="58"/>
        <v>0</v>
      </c>
      <c r="L63" s="17">
        <f t="shared" si="58"/>
        <v>0</v>
      </c>
    </row>
    <row r="64" spans="1:12" ht="15" customHeight="1" x14ac:dyDescent="0.25">
      <c r="A64" s="208"/>
      <c r="B64" s="211"/>
      <c r="C64" s="223"/>
      <c r="D64" s="15" t="s">
        <v>4</v>
      </c>
      <c r="E64" s="17">
        <f t="shared" si="25"/>
        <v>50.852299999999993</v>
      </c>
      <c r="F64" s="17">
        <f t="shared" ref="F64" si="59">F61*3/100</f>
        <v>0</v>
      </c>
      <c r="G64" s="17">
        <f t="shared" ref="G64:L64" si="60">G61*4.1/100</f>
        <v>0</v>
      </c>
      <c r="H64" s="17">
        <f t="shared" si="60"/>
        <v>50.852299999999993</v>
      </c>
      <c r="I64" s="17">
        <f t="shared" si="60"/>
        <v>0</v>
      </c>
      <c r="J64" s="17">
        <f t="shared" si="60"/>
        <v>0</v>
      </c>
      <c r="K64" s="17">
        <f t="shared" si="60"/>
        <v>0</v>
      </c>
      <c r="L64" s="17">
        <f t="shared" si="60"/>
        <v>0</v>
      </c>
    </row>
    <row r="65" spans="1:12" ht="15.75" customHeight="1" x14ac:dyDescent="0.25">
      <c r="A65" s="206" t="s">
        <v>28</v>
      </c>
      <c r="B65" s="209" t="s">
        <v>208</v>
      </c>
      <c r="C65" s="239" t="s">
        <v>37</v>
      </c>
      <c r="D65" s="15" t="s">
        <v>9</v>
      </c>
      <c r="E65" s="17">
        <f t="shared" si="25"/>
        <v>122.4</v>
      </c>
      <c r="F65" s="17">
        <f t="shared" ref="F65" si="61">F66+F67+F68</f>
        <v>122.4</v>
      </c>
      <c r="G65" s="17">
        <f t="shared" ref="G65" si="62">G66+G67+G68</f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 x14ac:dyDescent="0.25">
      <c r="A66" s="207"/>
      <c r="B66" s="210"/>
      <c r="C66" s="240"/>
      <c r="D66" s="15" t="s">
        <v>13</v>
      </c>
      <c r="E66" s="17">
        <f t="shared" si="25"/>
        <v>0</v>
      </c>
      <c r="F66" s="17">
        <v>0</v>
      </c>
      <c r="G66" s="19">
        <v>0</v>
      </c>
      <c r="H66" s="17"/>
      <c r="I66" s="17"/>
      <c r="J66" s="17"/>
      <c r="K66" s="17"/>
      <c r="L66" s="17"/>
    </row>
    <row r="67" spans="1:12" ht="18" customHeight="1" x14ac:dyDescent="0.25">
      <c r="A67" s="207"/>
      <c r="B67" s="210"/>
      <c r="C67" s="240"/>
      <c r="D67" s="15" t="s">
        <v>5</v>
      </c>
      <c r="E67" s="17">
        <f t="shared" si="25"/>
        <v>0</v>
      </c>
      <c r="F67" s="17">
        <v>0</v>
      </c>
      <c r="G67" s="19"/>
      <c r="H67" s="17"/>
      <c r="I67" s="17"/>
      <c r="J67" s="17"/>
      <c r="K67" s="17"/>
      <c r="L67" s="17"/>
    </row>
    <row r="68" spans="1:12" x14ac:dyDescent="0.25">
      <c r="A68" s="208"/>
      <c r="B68" s="211"/>
      <c r="C68" s="241"/>
      <c r="D68" s="15" t="s">
        <v>4</v>
      </c>
      <c r="E68" s="17">
        <f t="shared" si="25"/>
        <v>122.4</v>
      </c>
      <c r="F68" s="17">
        <v>122.4</v>
      </c>
      <c r="G68" s="19"/>
      <c r="H68" s="17"/>
      <c r="I68" s="17"/>
      <c r="J68" s="17"/>
      <c r="K68" s="17"/>
      <c r="L68" s="17"/>
    </row>
    <row r="69" spans="1:12" x14ac:dyDescent="0.25">
      <c r="A69" s="206" t="s">
        <v>29</v>
      </c>
      <c r="B69" s="209" t="s">
        <v>209</v>
      </c>
      <c r="C69" s="223" t="s">
        <v>37</v>
      </c>
      <c r="D69" s="15" t="s">
        <v>9</v>
      </c>
      <c r="E69" s="17">
        <f t="shared" si="25"/>
        <v>63.218000000000004</v>
      </c>
      <c r="F69" s="17">
        <f t="shared" ref="F69" si="63">F70+F71+F72</f>
        <v>63.218000000000004</v>
      </c>
      <c r="G69" s="17">
        <f t="shared" ref="G69" si="64">G70+G71+G72</f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</row>
    <row r="70" spans="1:12" x14ac:dyDescent="0.25">
      <c r="A70" s="207"/>
      <c r="B70" s="210"/>
      <c r="C70" s="223"/>
      <c r="D70" s="15" t="s">
        <v>13</v>
      </c>
      <c r="E70" s="17">
        <f t="shared" si="25"/>
        <v>0</v>
      </c>
      <c r="F70" s="17">
        <v>0</v>
      </c>
      <c r="G70" s="19"/>
      <c r="H70" s="17"/>
      <c r="I70" s="17"/>
      <c r="J70" s="17"/>
      <c r="K70" s="17"/>
      <c r="L70" s="17"/>
    </row>
    <row r="71" spans="1:12" x14ac:dyDescent="0.25">
      <c r="A71" s="207"/>
      <c r="B71" s="210"/>
      <c r="C71" s="223"/>
      <c r="D71" s="15" t="s">
        <v>5</v>
      </c>
      <c r="E71" s="17">
        <f t="shared" si="25"/>
        <v>0</v>
      </c>
      <c r="F71" s="17">
        <v>0</v>
      </c>
      <c r="G71" s="19"/>
      <c r="H71" s="17"/>
      <c r="I71" s="17"/>
      <c r="J71" s="17"/>
      <c r="K71" s="17"/>
      <c r="L71" s="17"/>
    </row>
    <row r="72" spans="1:12" x14ac:dyDescent="0.25">
      <c r="A72" s="208"/>
      <c r="B72" s="211"/>
      <c r="C72" s="223"/>
      <c r="D72" s="15" t="s">
        <v>4</v>
      </c>
      <c r="E72" s="17">
        <f t="shared" si="25"/>
        <v>63.218000000000004</v>
      </c>
      <c r="F72" s="17">
        <v>63.218000000000004</v>
      </c>
      <c r="G72" s="19"/>
      <c r="H72" s="17"/>
      <c r="I72" s="17"/>
      <c r="J72" s="17"/>
      <c r="K72" s="17"/>
      <c r="L72" s="17"/>
    </row>
    <row r="73" spans="1:12" x14ac:dyDescent="0.25">
      <c r="A73" s="206" t="s">
        <v>30</v>
      </c>
      <c r="B73" s="209" t="s">
        <v>210</v>
      </c>
      <c r="C73" s="223" t="s">
        <v>37</v>
      </c>
      <c r="D73" s="15" t="s">
        <v>9</v>
      </c>
      <c r="E73" s="17">
        <f t="shared" si="25"/>
        <v>49.058999999999997</v>
      </c>
      <c r="F73" s="17">
        <f t="shared" ref="F73" si="65">F74+F75+F76</f>
        <v>49.058999999999997</v>
      </c>
      <c r="G73" s="17">
        <f t="shared" ref="G73" si="66">G74+G75+G76</f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</row>
    <row r="74" spans="1:12" x14ac:dyDescent="0.25">
      <c r="A74" s="207"/>
      <c r="B74" s="210"/>
      <c r="C74" s="223"/>
      <c r="D74" s="15" t="s">
        <v>13</v>
      </c>
      <c r="E74" s="17">
        <f t="shared" si="25"/>
        <v>0</v>
      </c>
      <c r="F74" s="17">
        <v>0</v>
      </c>
      <c r="G74" s="19"/>
      <c r="H74" s="17"/>
      <c r="I74" s="17"/>
      <c r="J74" s="17"/>
      <c r="K74" s="17"/>
      <c r="L74" s="17"/>
    </row>
    <row r="75" spans="1:12" x14ac:dyDescent="0.25">
      <c r="A75" s="207"/>
      <c r="B75" s="210"/>
      <c r="C75" s="223"/>
      <c r="D75" s="15" t="s">
        <v>5</v>
      </c>
      <c r="E75" s="17">
        <f t="shared" si="25"/>
        <v>0</v>
      </c>
      <c r="F75" s="17">
        <v>0</v>
      </c>
      <c r="G75" s="19"/>
      <c r="H75" s="17"/>
      <c r="I75" s="17"/>
      <c r="J75" s="17"/>
      <c r="K75" s="17"/>
      <c r="L75" s="17"/>
    </row>
    <row r="76" spans="1:12" x14ac:dyDescent="0.25">
      <c r="A76" s="208"/>
      <c r="B76" s="211"/>
      <c r="C76" s="223"/>
      <c r="D76" s="15" t="s">
        <v>4</v>
      </c>
      <c r="E76" s="17">
        <f t="shared" si="25"/>
        <v>49.058999999999997</v>
      </c>
      <c r="F76" s="17">
        <v>49.058999999999997</v>
      </c>
      <c r="G76" s="19"/>
      <c r="H76" s="17"/>
      <c r="I76" s="17"/>
      <c r="J76" s="17"/>
      <c r="K76" s="17"/>
      <c r="L76" s="17"/>
    </row>
    <row r="77" spans="1:12" x14ac:dyDescent="0.25">
      <c r="A77" s="206" t="s">
        <v>31</v>
      </c>
      <c r="B77" s="209" t="s">
        <v>211</v>
      </c>
      <c r="C77" s="223" t="s">
        <v>37</v>
      </c>
      <c r="D77" s="15" t="s">
        <v>9</v>
      </c>
      <c r="E77" s="17">
        <f t="shared" si="25"/>
        <v>70.025000000000006</v>
      </c>
      <c r="F77" s="17">
        <f t="shared" ref="F77:G77" si="67">F78+F79+F80</f>
        <v>70.025000000000006</v>
      </c>
      <c r="G77" s="17">
        <f t="shared" si="67"/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</row>
    <row r="78" spans="1:12" x14ac:dyDescent="0.25">
      <c r="A78" s="207"/>
      <c r="B78" s="210"/>
      <c r="C78" s="223"/>
      <c r="D78" s="15" t="s">
        <v>13</v>
      </c>
      <c r="E78" s="17">
        <f t="shared" si="25"/>
        <v>0</v>
      </c>
      <c r="F78" s="17">
        <v>0</v>
      </c>
      <c r="G78" s="19"/>
      <c r="H78" s="17"/>
      <c r="I78" s="17"/>
      <c r="J78" s="17"/>
      <c r="K78" s="17"/>
      <c r="L78" s="17"/>
    </row>
    <row r="79" spans="1:12" x14ac:dyDescent="0.25">
      <c r="A79" s="207"/>
      <c r="B79" s="210"/>
      <c r="C79" s="223"/>
      <c r="D79" s="15" t="s">
        <v>5</v>
      </c>
      <c r="E79" s="17">
        <f t="shared" si="25"/>
        <v>0</v>
      </c>
      <c r="F79" s="17">
        <v>0</v>
      </c>
      <c r="G79" s="19"/>
      <c r="H79" s="17"/>
      <c r="I79" s="17"/>
      <c r="J79" s="17"/>
      <c r="K79" s="17"/>
      <c r="L79" s="17"/>
    </row>
    <row r="80" spans="1:12" ht="15.6" customHeight="1" x14ac:dyDescent="0.25">
      <c r="A80" s="208"/>
      <c r="B80" s="211"/>
      <c r="C80" s="223"/>
      <c r="D80" s="15" t="s">
        <v>4</v>
      </c>
      <c r="E80" s="17">
        <f t="shared" si="25"/>
        <v>70.025000000000006</v>
      </c>
      <c r="F80" s="17">
        <v>70.025000000000006</v>
      </c>
      <c r="G80" s="19"/>
      <c r="H80" s="17"/>
      <c r="I80" s="17"/>
      <c r="J80" s="17"/>
      <c r="K80" s="17"/>
      <c r="L80" s="17"/>
    </row>
    <row r="81" spans="1:12" x14ac:dyDescent="0.25">
      <c r="A81" s="206" t="s">
        <v>32</v>
      </c>
      <c r="B81" s="209" t="s">
        <v>212</v>
      </c>
      <c r="C81" s="223" t="s">
        <v>37</v>
      </c>
      <c r="D81" s="15" t="s">
        <v>9</v>
      </c>
      <c r="E81" s="17">
        <f>SUM(F81:L81)</f>
        <v>40.046999999999997</v>
      </c>
      <c r="F81" s="17">
        <f t="shared" ref="F81:L81" si="68">F82+F83+F84</f>
        <v>40.046999999999997</v>
      </c>
      <c r="G81" s="17">
        <f t="shared" si="68"/>
        <v>0</v>
      </c>
      <c r="H81" s="17">
        <f t="shared" si="68"/>
        <v>0</v>
      </c>
      <c r="I81" s="17">
        <f t="shared" si="68"/>
        <v>0</v>
      </c>
      <c r="J81" s="17">
        <f t="shared" si="68"/>
        <v>0</v>
      </c>
      <c r="K81" s="17">
        <f t="shared" si="68"/>
        <v>0</v>
      </c>
      <c r="L81" s="17">
        <f t="shared" si="68"/>
        <v>0</v>
      </c>
    </row>
    <row r="82" spans="1:12" x14ac:dyDescent="0.25">
      <c r="A82" s="207"/>
      <c r="B82" s="210"/>
      <c r="C82" s="223"/>
      <c r="D82" s="15" t="s">
        <v>13</v>
      </c>
      <c r="E82" s="17">
        <f t="shared" si="25"/>
        <v>0</v>
      </c>
      <c r="F82" s="17">
        <v>0</v>
      </c>
      <c r="G82" s="19"/>
      <c r="H82" s="17"/>
      <c r="I82" s="17"/>
      <c r="J82" s="17"/>
      <c r="K82" s="17"/>
      <c r="L82" s="17"/>
    </row>
    <row r="83" spans="1:12" x14ac:dyDescent="0.25">
      <c r="A83" s="207"/>
      <c r="B83" s="210"/>
      <c r="C83" s="223"/>
      <c r="D83" s="15" t="s">
        <v>5</v>
      </c>
      <c r="E83" s="17">
        <f t="shared" si="25"/>
        <v>0</v>
      </c>
      <c r="F83" s="17">
        <v>0</v>
      </c>
      <c r="G83" s="19"/>
      <c r="H83" s="17"/>
      <c r="I83" s="17"/>
      <c r="J83" s="17"/>
      <c r="K83" s="17"/>
      <c r="L83" s="17"/>
    </row>
    <row r="84" spans="1:12" x14ac:dyDescent="0.25">
      <c r="A84" s="208"/>
      <c r="B84" s="211"/>
      <c r="C84" s="223"/>
      <c r="D84" s="15" t="s">
        <v>4</v>
      </c>
      <c r="E84" s="17">
        <f t="shared" si="25"/>
        <v>40.046999999999997</v>
      </c>
      <c r="F84" s="17">
        <v>40.046999999999997</v>
      </c>
      <c r="G84" s="19"/>
      <c r="H84" s="17"/>
      <c r="I84" s="17"/>
      <c r="J84" s="17"/>
      <c r="K84" s="17"/>
      <c r="L84" s="17"/>
    </row>
    <row r="85" spans="1:12" ht="15" customHeight="1" x14ac:dyDescent="0.25">
      <c r="A85" s="206" t="s">
        <v>33</v>
      </c>
      <c r="B85" s="209" t="s">
        <v>213</v>
      </c>
      <c r="C85" s="223" t="s">
        <v>37</v>
      </c>
      <c r="D85" s="15" t="s">
        <v>9</v>
      </c>
      <c r="E85" s="17">
        <f t="shared" si="25"/>
        <v>64.373000000000005</v>
      </c>
      <c r="F85" s="17">
        <f t="shared" ref="F85:G85" si="69">F86+F87+F88</f>
        <v>24.373000000000001</v>
      </c>
      <c r="G85" s="17">
        <f t="shared" si="69"/>
        <v>40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1:12" x14ac:dyDescent="0.25">
      <c r="A86" s="207"/>
      <c r="B86" s="210"/>
      <c r="C86" s="223"/>
      <c r="D86" s="15" t="s">
        <v>13</v>
      </c>
      <c r="E86" s="17">
        <f t="shared" si="25"/>
        <v>0</v>
      </c>
      <c r="F86" s="17">
        <v>0</v>
      </c>
      <c r="G86" s="19"/>
      <c r="H86" s="17"/>
      <c r="I86" s="17"/>
      <c r="J86" s="17"/>
      <c r="K86" s="17"/>
      <c r="L86" s="17"/>
    </row>
    <row r="87" spans="1:12" x14ac:dyDescent="0.25">
      <c r="A87" s="207"/>
      <c r="B87" s="210"/>
      <c r="C87" s="223"/>
      <c r="D87" s="15" t="s">
        <v>5</v>
      </c>
      <c r="E87" s="17">
        <f t="shared" si="25"/>
        <v>0</v>
      </c>
      <c r="F87" s="17">
        <v>0</v>
      </c>
      <c r="G87" s="19"/>
      <c r="H87" s="17"/>
      <c r="I87" s="17"/>
      <c r="J87" s="17"/>
      <c r="K87" s="17"/>
      <c r="L87" s="17"/>
    </row>
    <row r="88" spans="1:12" x14ac:dyDescent="0.25">
      <c r="A88" s="208"/>
      <c r="B88" s="211"/>
      <c r="C88" s="223"/>
      <c r="D88" s="15" t="s">
        <v>4</v>
      </c>
      <c r="E88" s="17">
        <f t="shared" si="25"/>
        <v>64.373000000000005</v>
      </c>
      <c r="F88" s="17">
        <v>24.373000000000001</v>
      </c>
      <c r="G88" s="19">
        <v>40</v>
      </c>
      <c r="H88" s="17"/>
      <c r="I88" s="17"/>
      <c r="J88" s="17"/>
      <c r="K88" s="17"/>
      <c r="L88" s="17"/>
    </row>
    <row r="89" spans="1:12" ht="15" customHeight="1" x14ac:dyDescent="0.25">
      <c r="A89" s="206" t="s">
        <v>34</v>
      </c>
      <c r="B89" s="209" t="s">
        <v>228</v>
      </c>
      <c r="C89" s="223" t="s">
        <v>37</v>
      </c>
      <c r="D89" s="15" t="s">
        <v>9</v>
      </c>
      <c r="E89" s="17">
        <f t="shared" si="25"/>
        <v>0</v>
      </c>
      <c r="F89" s="17">
        <v>0</v>
      </c>
      <c r="G89" s="17">
        <f t="shared" ref="G89" si="70">G90+G91+G92</f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x14ac:dyDescent="0.25">
      <c r="A90" s="207"/>
      <c r="B90" s="210"/>
      <c r="C90" s="223"/>
      <c r="D90" s="15" t="s">
        <v>13</v>
      </c>
      <c r="E90" s="17">
        <f t="shared" si="25"/>
        <v>0</v>
      </c>
      <c r="F90" s="17">
        <v>0</v>
      </c>
      <c r="G90" s="19"/>
      <c r="H90" s="17"/>
      <c r="I90" s="17"/>
      <c r="J90" s="17"/>
      <c r="K90" s="17"/>
      <c r="L90" s="17"/>
    </row>
    <row r="91" spans="1:12" ht="29.45" customHeight="1" x14ac:dyDescent="0.25">
      <c r="A91" s="207"/>
      <c r="B91" s="210"/>
      <c r="C91" s="223"/>
      <c r="D91" s="15" t="s">
        <v>5</v>
      </c>
      <c r="E91" s="17">
        <f t="shared" si="25"/>
        <v>0</v>
      </c>
      <c r="F91" s="17">
        <v>0</v>
      </c>
      <c r="G91" s="19"/>
      <c r="H91" s="17"/>
      <c r="I91" s="17"/>
      <c r="J91" s="17"/>
      <c r="K91" s="17"/>
      <c r="L91" s="17"/>
    </row>
    <row r="92" spans="1:12" x14ac:dyDescent="0.25">
      <c r="A92" s="208"/>
      <c r="B92" s="211"/>
      <c r="C92" s="223"/>
      <c r="D92" s="15" t="s">
        <v>4</v>
      </c>
      <c r="E92" s="17">
        <f t="shared" si="25"/>
        <v>35.5</v>
      </c>
      <c r="F92" s="17">
        <v>0</v>
      </c>
      <c r="G92" s="19"/>
      <c r="H92" s="17">
        <v>35.5</v>
      </c>
      <c r="I92" s="17"/>
      <c r="J92" s="17"/>
      <c r="K92" s="17"/>
      <c r="L92" s="17"/>
    </row>
    <row r="93" spans="1:12" ht="15" customHeight="1" x14ac:dyDescent="0.25">
      <c r="A93" s="206" t="s">
        <v>35</v>
      </c>
      <c r="B93" s="209" t="s">
        <v>214</v>
      </c>
      <c r="C93" s="223" t="s">
        <v>37</v>
      </c>
      <c r="D93" s="15" t="s">
        <v>9</v>
      </c>
      <c r="E93" s="17">
        <f t="shared" si="25"/>
        <v>402.4</v>
      </c>
      <c r="F93" s="17">
        <v>0</v>
      </c>
      <c r="G93" s="17">
        <v>0</v>
      </c>
      <c r="H93" s="17">
        <v>0</v>
      </c>
      <c r="I93" s="17">
        <v>402.4</v>
      </c>
      <c r="J93" s="17">
        <v>0</v>
      </c>
      <c r="K93" s="17">
        <v>0</v>
      </c>
      <c r="L93" s="17">
        <v>0</v>
      </c>
    </row>
    <row r="94" spans="1:12" x14ac:dyDescent="0.25">
      <c r="A94" s="207"/>
      <c r="B94" s="210"/>
      <c r="C94" s="223"/>
      <c r="D94" s="15" t="s">
        <v>13</v>
      </c>
      <c r="E94" s="17">
        <f t="shared" ref="E94:E128" si="71">SUM(F94:L94)</f>
        <v>272.82719999999995</v>
      </c>
      <c r="F94" s="17">
        <v>0</v>
      </c>
      <c r="G94" s="17">
        <f t="shared" ref="F94:I94" si="72">G93*67.8/100</f>
        <v>0</v>
      </c>
      <c r="H94" s="17">
        <f t="shared" si="72"/>
        <v>0</v>
      </c>
      <c r="I94" s="17">
        <f t="shared" si="72"/>
        <v>272.82719999999995</v>
      </c>
      <c r="J94" s="17"/>
      <c r="K94" s="17"/>
      <c r="L94" s="17"/>
    </row>
    <row r="95" spans="1:12" x14ac:dyDescent="0.25">
      <c r="A95" s="207"/>
      <c r="B95" s="210"/>
      <c r="C95" s="223"/>
      <c r="D95" s="15" t="s">
        <v>5</v>
      </c>
      <c r="E95" s="17">
        <f t="shared" si="71"/>
        <v>117.5008</v>
      </c>
      <c r="F95" s="17">
        <v>0</v>
      </c>
      <c r="G95" s="17">
        <f t="shared" ref="F95:I95" si="73">G93*29.2/100</f>
        <v>0</v>
      </c>
      <c r="H95" s="17">
        <f t="shared" si="73"/>
        <v>0</v>
      </c>
      <c r="I95" s="17">
        <f t="shared" si="73"/>
        <v>117.5008</v>
      </c>
      <c r="J95" s="17"/>
      <c r="K95" s="17"/>
      <c r="L95" s="17"/>
    </row>
    <row r="96" spans="1:12" ht="15" customHeight="1" x14ac:dyDescent="0.25">
      <c r="A96" s="208"/>
      <c r="B96" s="211"/>
      <c r="C96" s="223"/>
      <c r="D96" s="15" t="s">
        <v>4</v>
      </c>
      <c r="E96" s="17">
        <f t="shared" si="71"/>
        <v>12.071999999999997</v>
      </c>
      <c r="F96" s="17">
        <f t="shared" ref="F96:I96" si="74">F93*3/100</f>
        <v>0</v>
      </c>
      <c r="G96" s="17">
        <f t="shared" si="74"/>
        <v>0</v>
      </c>
      <c r="H96" s="17">
        <f t="shared" si="74"/>
        <v>0</v>
      </c>
      <c r="I96" s="17">
        <f t="shared" si="74"/>
        <v>12.071999999999997</v>
      </c>
      <c r="J96" s="17"/>
      <c r="K96" s="17"/>
      <c r="L96" s="17"/>
    </row>
    <row r="97" spans="1:12" ht="15" customHeight="1" x14ac:dyDescent="0.25">
      <c r="A97" s="206" t="s">
        <v>36</v>
      </c>
      <c r="B97" s="209" t="s">
        <v>215</v>
      </c>
      <c r="C97" s="223" t="s">
        <v>37</v>
      </c>
      <c r="D97" s="15" t="s">
        <v>9</v>
      </c>
      <c r="E97" s="17">
        <f t="shared" si="71"/>
        <v>110.4</v>
      </c>
      <c r="F97" s="17">
        <f t="shared" ref="F97:G97" si="75">F98+F99+F100</f>
        <v>50.4</v>
      </c>
      <c r="G97" s="17">
        <f t="shared" si="75"/>
        <v>60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</row>
    <row r="98" spans="1:12" x14ac:dyDescent="0.25">
      <c r="A98" s="207"/>
      <c r="B98" s="210"/>
      <c r="C98" s="223"/>
      <c r="D98" s="15" t="s">
        <v>13</v>
      </c>
      <c r="E98" s="17">
        <f t="shared" si="71"/>
        <v>0</v>
      </c>
      <c r="F98" s="17">
        <v>0</v>
      </c>
      <c r="G98" s="19"/>
      <c r="H98" s="17"/>
      <c r="I98" s="17"/>
      <c r="J98" s="17"/>
      <c r="K98" s="17"/>
      <c r="L98" s="17"/>
    </row>
    <row r="99" spans="1:12" x14ac:dyDescent="0.25">
      <c r="A99" s="207"/>
      <c r="B99" s="210"/>
      <c r="C99" s="223"/>
      <c r="D99" s="15" t="s">
        <v>5</v>
      </c>
      <c r="E99" s="17">
        <f t="shared" si="71"/>
        <v>0</v>
      </c>
      <c r="F99" s="17">
        <v>0</v>
      </c>
      <c r="G99" s="19"/>
      <c r="H99" s="17"/>
      <c r="I99" s="17"/>
      <c r="J99" s="17"/>
      <c r="K99" s="17"/>
      <c r="L99" s="17"/>
    </row>
    <row r="100" spans="1:12" ht="15.6" customHeight="1" x14ac:dyDescent="0.25">
      <c r="A100" s="208"/>
      <c r="B100" s="211"/>
      <c r="C100" s="223"/>
      <c r="D100" s="15" t="s">
        <v>4</v>
      </c>
      <c r="E100" s="17">
        <f t="shared" si="71"/>
        <v>110.4</v>
      </c>
      <c r="F100" s="17">
        <v>50.4</v>
      </c>
      <c r="G100" s="19">
        <v>60</v>
      </c>
      <c r="H100" s="17"/>
      <c r="I100" s="17"/>
      <c r="J100" s="17"/>
      <c r="K100" s="17"/>
      <c r="L100" s="17"/>
    </row>
    <row r="101" spans="1:12" ht="15.6" customHeight="1" x14ac:dyDescent="0.25">
      <c r="A101" s="206" t="s">
        <v>222</v>
      </c>
      <c r="B101" s="209" t="s">
        <v>216</v>
      </c>
      <c r="C101" s="223" t="s">
        <v>37</v>
      </c>
      <c r="D101" s="15" t="s">
        <v>9</v>
      </c>
      <c r="E101" s="17">
        <f t="shared" si="71"/>
        <v>91.864000000000004</v>
      </c>
      <c r="F101" s="17">
        <f t="shared" ref="F101:G101" si="76">F102+F103+F104</f>
        <v>91.864000000000004</v>
      </c>
      <c r="G101" s="17">
        <f t="shared" si="76"/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</row>
    <row r="102" spans="1:12" ht="15.6" customHeight="1" x14ac:dyDescent="0.25">
      <c r="A102" s="207"/>
      <c r="B102" s="210"/>
      <c r="C102" s="223"/>
      <c r="D102" s="15" t="s">
        <v>13</v>
      </c>
      <c r="E102" s="17">
        <f t="shared" si="71"/>
        <v>0</v>
      </c>
      <c r="F102" s="17">
        <v>0</v>
      </c>
      <c r="G102" s="19"/>
      <c r="H102" s="17"/>
      <c r="I102" s="17"/>
      <c r="J102" s="17"/>
      <c r="K102" s="17"/>
      <c r="L102" s="17"/>
    </row>
    <row r="103" spans="1:12" ht="15.6" customHeight="1" x14ac:dyDescent="0.25">
      <c r="A103" s="207"/>
      <c r="B103" s="210"/>
      <c r="C103" s="223"/>
      <c r="D103" s="15" t="s">
        <v>5</v>
      </c>
      <c r="E103" s="17">
        <f t="shared" si="71"/>
        <v>0</v>
      </c>
      <c r="F103" s="17">
        <v>0</v>
      </c>
      <c r="G103" s="19"/>
      <c r="H103" s="17"/>
      <c r="I103" s="17"/>
      <c r="J103" s="17"/>
      <c r="K103" s="17"/>
      <c r="L103" s="17"/>
    </row>
    <row r="104" spans="1:12" ht="15.6" customHeight="1" x14ac:dyDescent="0.25">
      <c r="A104" s="208"/>
      <c r="B104" s="211"/>
      <c r="C104" s="223"/>
      <c r="D104" s="15" t="s">
        <v>4</v>
      </c>
      <c r="E104" s="17">
        <f t="shared" si="71"/>
        <v>91.864000000000004</v>
      </c>
      <c r="F104" s="17">
        <v>91.864000000000004</v>
      </c>
      <c r="G104" s="19"/>
      <c r="H104" s="17"/>
      <c r="I104" s="17"/>
      <c r="J104" s="17"/>
      <c r="K104" s="17"/>
      <c r="L104" s="17"/>
    </row>
    <row r="105" spans="1:12" ht="15.6" customHeight="1" x14ac:dyDescent="0.25">
      <c r="A105" s="206" t="s">
        <v>223</v>
      </c>
      <c r="B105" s="209" t="s">
        <v>217</v>
      </c>
      <c r="C105" s="223" t="s">
        <v>37</v>
      </c>
      <c r="D105" s="15" t="s">
        <v>9</v>
      </c>
      <c r="E105" s="17">
        <f t="shared" si="71"/>
        <v>0</v>
      </c>
      <c r="F105" s="17">
        <f t="shared" ref="F105:F109" si="77">F106+F107+F108</f>
        <v>0</v>
      </c>
      <c r="G105" s="17">
        <f t="shared" ref="G105" si="78">G106+G107+G108</f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</row>
    <row r="106" spans="1:12" ht="15.6" customHeight="1" x14ac:dyDescent="0.25">
      <c r="A106" s="207"/>
      <c r="B106" s="210"/>
      <c r="C106" s="223"/>
      <c r="D106" s="15" t="s">
        <v>13</v>
      </c>
      <c r="E106" s="17">
        <f t="shared" si="71"/>
        <v>0</v>
      </c>
      <c r="F106" s="17">
        <v>0</v>
      </c>
      <c r="G106" s="19"/>
      <c r="H106" s="17"/>
      <c r="I106" s="17"/>
      <c r="J106" s="17"/>
      <c r="K106" s="17"/>
      <c r="L106" s="17"/>
    </row>
    <row r="107" spans="1:12" ht="15.6" customHeight="1" x14ac:dyDescent="0.25">
      <c r="A107" s="207"/>
      <c r="B107" s="210"/>
      <c r="C107" s="223"/>
      <c r="D107" s="15" t="s">
        <v>5</v>
      </c>
      <c r="E107" s="17">
        <f t="shared" si="71"/>
        <v>0</v>
      </c>
      <c r="F107" s="17">
        <v>0</v>
      </c>
      <c r="G107" s="19"/>
      <c r="H107" s="17"/>
      <c r="I107" s="17"/>
      <c r="J107" s="17"/>
      <c r="K107" s="17"/>
      <c r="L107" s="17"/>
    </row>
    <row r="108" spans="1:12" ht="15.6" customHeight="1" x14ac:dyDescent="0.25">
      <c r="A108" s="208"/>
      <c r="B108" s="211"/>
      <c r="C108" s="223"/>
      <c r="D108" s="15" t="s">
        <v>4</v>
      </c>
      <c r="E108" s="17">
        <f t="shared" si="71"/>
        <v>129.04900000000001</v>
      </c>
      <c r="F108" s="17">
        <v>0</v>
      </c>
      <c r="G108" s="19"/>
      <c r="H108" s="17"/>
      <c r="I108" s="17"/>
      <c r="J108" s="17">
        <v>129.04900000000001</v>
      </c>
      <c r="K108" s="17"/>
      <c r="L108" s="17"/>
    </row>
    <row r="109" spans="1:12" ht="15.6" customHeight="1" x14ac:dyDescent="0.25">
      <c r="A109" s="206" t="s">
        <v>224</v>
      </c>
      <c r="B109" s="209" t="s">
        <v>218</v>
      </c>
      <c r="C109" s="223" t="s">
        <v>37</v>
      </c>
      <c r="D109" s="15" t="s">
        <v>9</v>
      </c>
      <c r="E109" s="17">
        <f t="shared" si="71"/>
        <v>0</v>
      </c>
      <c r="F109" s="17">
        <f t="shared" si="77"/>
        <v>0</v>
      </c>
      <c r="G109" s="17">
        <f t="shared" ref="G109" si="79">G110+G111+G112</f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</row>
    <row r="110" spans="1:12" ht="15.6" customHeight="1" x14ac:dyDescent="0.25">
      <c r="A110" s="207"/>
      <c r="B110" s="210"/>
      <c r="C110" s="223"/>
      <c r="D110" s="15" t="s">
        <v>13</v>
      </c>
      <c r="E110" s="17">
        <f t="shared" si="71"/>
        <v>0</v>
      </c>
      <c r="F110" s="17">
        <v>0</v>
      </c>
      <c r="G110" s="19"/>
      <c r="H110" s="17"/>
      <c r="I110" s="17"/>
      <c r="J110" s="17"/>
      <c r="K110" s="17"/>
      <c r="L110" s="17"/>
    </row>
    <row r="111" spans="1:12" ht="15.6" customHeight="1" x14ac:dyDescent="0.25">
      <c r="A111" s="207"/>
      <c r="B111" s="210"/>
      <c r="C111" s="223"/>
      <c r="D111" s="15" t="s">
        <v>5</v>
      </c>
      <c r="E111" s="17">
        <f t="shared" si="71"/>
        <v>0</v>
      </c>
      <c r="F111" s="17">
        <v>0</v>
      </c>
      <c r="G111" s="19"/>
      <c r="H111" s="17"/>
      <c r="I111" s="17"/>
      <c r="J111" s="17"/>
      <c r="K111" s="17"/>
      <c r="L111" s="17"/>
    </row>
    <row r="112" spans="1:12" ht="15.6" customHeight="1" x14ac:dyDescent="0.25">
      <c r="A112" s="208"/>
      <c r="B112" s="211"/>
      <c r="C112" s="223"/>
      <c r="D112" s="15" t="s">
        <v>4</v>
      </c>
      <c r="E112" s="17">
        <f t="shared" si="71"/>
        <v>96.206000000000003</v>
      </c>
      <c r="F112" s="17">
        <v>0</v>
      </c>
      <c r="G112" s="19"/>
      <c r="H112" s="17"/>
      <c r="I112" s="17"/>
      <c r="J112" s="17"/>
      <c r="K112" s="17"/>
      <c r="L112" s="17">
        <v>96.206000000000003</v>
      </c>
    </row>
    <row r="113" spans="1:12" ht="15.6" customHeight="1" x14ac:dyDescent="0.25">
      <c r="A113" s="206" t="s">
        <v>225</v>
      </c>
      <c r="B113" s="209" t="s">
        <v>219</v>
      </c>
      <c r="C113" s="223" t="s">
        <v>37</v>
      </c>
      <c r="D113" s="15" t="s">
        <v>9</v>
      </c>
      <c r="E113" s="17">
        <f t="shared" si="71"/>
        <v>0</v>
      </c>
      <c r="F113" s="17">
        <f t="shared" ref="F113" si="80">F114+F115+F116</f>
        <v>0</v>
      </c>
      <c r="G113" s="17">
        <f t="shared" ref="G113" si="81">G114+G115+G116</f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</row>
    <row r="114" spans="1:12" ht="15.6" customHeight="1" x14ac:dyDescent="0.25">
      <c r="A114" s="207"/>
      <c r="B114" s="210"/>
      <c r="C114" s="223"/>
      <c r="D114" s="15" t="s">
        <v>13</v>
      </c>
      <c r="E114" s="17">
        <f t="shared" si="71"/>
        <v>0</v>
      </c>
      <c r="F114" s="17">
        <v>0</v>
      </c>
      <c r="G114" s="19"/>
      <c r="H114" s="17"/>
      <c r="I114" s="17"/>
      <c r="J114" s="17"/>
      <c r="K114" s="17"/>
      <c r="L114" s="17"/>
    </row>
    <row r="115" spans="1:12" ht="15.6" customHeight="1" x14ac:dyDescent="0.25">
      <c r="A115" s="207"/>
      <c r="B115" s="210"/>
      <c r="C115" s="223"/>
      <c r="D115" s="15" t="s">
        <v>5</v>
      </c>
      <c r="E115" s="17">
        <f t="shared" si="71"/>
        <v>0</v>
      </c>
      <c r="F115" s="17">
        <v>0</v>
      </c>
      <c r="G115" s="19"/>
      <c r="H115" s="17"/>
      <c r="I115" s="17"/>
      <c r="J115" s="17"/>
      <c r="K115" s="17"/>
      <c r="L115" s="17"/>
    </row>
    <row r="116" spans="1:12" ht="15.6" customHeight="1" x14ac:dyDescent="0.25">
      <c r="A116" s="208"/>
      <c r="B116" s="211"/>
      <c r="C116" s="223"/>
      <c r="D116" s="15" t="s">
        <v>4</v>
      </c>
      <c r="E116" s="17">
        <f t="shared" si="71"/>
        <v>185.61799999999999</v>
      </c>
      <c r="F116" s="17">
        <v>0</v>
      </c>
      <c r="G116" s="19"/>
      <c r="H116" s="17"/>
      <c r="I116" s="17"/>
      <c r="J116" s="17"/>
      <c r="K116" s="17"/>
      <c r="L116" s="17">
        <v>185.61799999999999</v>
      </c>
    </row>
    <row r="117" spans="1:12" ht="15.6" customHeight="1" x14ac:dyDescent="0.25">
      <c r="A117" s="206" t="s">
        <v>226</v>
      </c>
      <c r="B117" s="209" t="s">
        <v>229</v>
      </c>
      <c r="C117" s="223" t="s">
        <v>37</v>
      </c>
      <c r="D117" s="15" t="s">
        <v>9</v>
      </c>
      <c r="E117" s="17">
        <f t="shared" si="71"/>
        <v>0</v>
      </c>
      <c r="F117" s="17">
        <f t="shared" ref="F117:G117" si="82">F118+F119+F120</f>
        <v>0</v>
      </c>
      <c r="G117" s="17">
        <f t="shared" si="82"/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</row>
    <row r="118" spans="1:12" ht="15.6" customHeight="1" x14ac:dyDescent="0.25">
      <c r="A118" s="207"/>
      <c r="B118" s="210"/>
      <c r="C118" s="223"/>
      <c r="D118" s="15" t="s">
        <v>13</v>
      </c>
      <c r="E118" s="17">
        <f t="shared" si="71"/>
        <v>0</v>
      </c>
      <c r="F118" s="17">
        <v>0</v>
      </c>
      <c r="G118" s="19"/>
      <c r="H118" s="17"/>
      <c r="I118" s="17"/>
      <c r="J118" s="17"/>
      <c r="K118" s="17"/>
      <c r="L118" s="17"/>
    </row>
    <row r="119" spans="1:12" ht="15.6" customHeight="1" x14ac:dyDescent="0.25">
      <c r="A119" s="207"/>
      <c r="B119" s="210"/>
      <c r="C119" s="223"/>
      <c r="D119" s="15" t="s">
        <v>5</v>
      </c>
      <c r="E119" s="17">
        <f t="shared" si="71"/>
        <v>0</v>
      </c>
      <c r="F119" s="17">
        <v>0</v>
      </c>
      <c r="G119" s="19"/>
      <c r="H119" s="17"/>
      <c r="I119" s="17"/>
      <c r="J119" s="17"/>
      <c r="K119" s="17"/>
      <c r="L119" s="17"/>
    </row>
    <row r="120" spans="1:12" ht="15.6" customHeight="1" x14ac:dyDescent="0.25">
      <c r="A120" s="208"/>
      <c r="B120" s="211"/>
      <c r="C120" s="223"/>
      <c r="D120" s="15" t="s">
        <v>4</v>
      </c>
      <c r="E120" s="17">
        <f t="shared" si="71"/>
        <v>0</v>
      </c>
      <c r="F120" s="17">
        <v>0</v>
      </c>
      <c r="G120" s="19"/>
      <c r="H120" s="17"/>
      <c r="I120" s="17"/>
      <c r="J120" s="17"/>
      <c r="K120" s="17"/>
      <c r="L120" s="17">
        <v>0</v>
      </c>
    </row>
    <row r="121" spans="1:12" ht="15.6" customHeight="1" x14ac:dyDescent="0.25">
      <c r="A121" s="206" t="s">
        <v>227</v>
      </c>
      <c r="B121" s="209" t="s">
        <v>220</v>
      </c>
      <c r="C121" s="223" t="s">
        <v>37</v>
      </c>
      <c r="D121" s="15" t="s">
        <v>9</v>
      </c>
      <c r="E121" s="17">
        <f t="shared" si="71"/>
        <v>50.485999999999997</v>
      </c>
      <c r="F121" s="17">
        <f t="shared" ref="F121:G121" si="83">F122+F123+F124</f>
        <v>50.485999999999997</v>
      </c>
      <c r="G121" s="17">
        <f t="shared" si="83"/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</row>
    <row r="122" spans="1:12" ht="15.6" customHeight="1" x14ac:dyDescent="0.25">
      <c r="A122" s="207"/>
      <c r="B122" s="210"/>
      <c r="C122" s="223"/>
      <c r="D122" s="15" t="s">
        <v>13</v>
      </c>
      <c r="E122" s="17">
        <f t="shared" si="71"/>
        <v>0</v>
      </c>
      <c r="F122" s="17">
        <v>0</v>
      </c>
      <c r="G122" s="19"/>
      <c r="H122" s="17"/>
      <c r="I122" s="17"/>
      <c r="J122" s="17"/>
      <c r="K122" s="17"/>
      <c r="L122" s="17"/>
    </row>
    <row r="123" spans="1:12" ht="15.6" customHeight="1" x14ac:dyDescent="0.25">
      <c r="A123" s="207"/>
      <c r="B123" s="210"/>
      <c r="C123" s="223"/>
      <c r="D123" s="15" t="s">
        <v>5</v>
      </c>
      <c r="E123" s="17">
        <f t="shared" si="71"/>
        <v>0</v>
      </c>
      <c r="F123" s="17">
        <v>0</v>
      </c>
      <c r="G123" s="19"/>
      <c r="H123" s="17"/>
      <c r="I123" s="17"/>
      <c r="J123" s="17"/>
      <c r="K123" s="17"/>
      <c r="L123" s="17"/>
    </row>
    <row r="124" spans="1:12" ht="15.6" customHeight="1" x14ac:dyDescent="0.25">
      <c r="A124" s="208"/>
      <c r="B124" s="211"/>
      <c r="C124" s="223"/>
      <c r="D124" s="15" t="s">
        <v>4</v>
      </c>
      <c r="E124" s="17">
        <f t="shared" si="71"/>
        <v>50.485999999999997</v>
      </c>
      <c r="F124" s="17">
        <v>50.485999999999997</v>
      </c>
      <c r="G124" s="19"/>
      <c r="H124" s="17"/>
      <c r="I124" s="17"/>
      <c r="J124" s="17"/>
      <c r="K124" s="17"/>
      <c r="L124" s="17"/>
    </row>
    <row r="125" spans="1:12" ht="15.6" customHeight="1" x14ac:dyDescent="0.25">
      <c r="A125" s="206" t="s">
        <v>230</v>
      </c>
      <c r="B125" s="209" t="s">
        <v>221</v>
      </c>
      <c r="C125" s="223" t="s">
        <v>37</v>
      </c>
      <c r="D125" s="15" t="s">
        <v>9</v>
      </c>
      <c r="E125" s="17">
        <f t="shared" si="71"/>
        <v>103.76300000000001</v>
      </c>
      <c r="F125" s="17">
        <f t="shared" ref="F125:L125" si="84">F126+F127+F128</f>
        <v>103.76300000000001</v>
      </c>
      <c r="G125" s="17">
        <f t="shared" si="84"/>
        <v>0</v>
      </c>
      <c r="H125" s="17">
        <f t="shared" si="84"/>
        <v>0</v>
      </c>
      <c r="I125" s="17">
        <f t="shared" si="84"/>
        <v>0</v>
      </c>
      <c r="J125" s="17">
        <f t="shared" si="84"/>
        <v>0</v>
      </c>
      <c r="K125" s="17">
        <f t="shared" si="84"/>
        <v>0</v>
      </c>
      <c r="L125" s="17">
        <f t="shared" si="84"/>
        <v>0</v>
      </c>
    </row>
    <row r="126" spans="1:12" ht="15.6" customHeight="1" x14ac:dyDescent="0.25">
      <c r="A126" s="207"/>
      <c r="B126" s="210"/>
      <c r="C126" s="223"/>
      <c r="D126" s="15" t="s">
        <v>13</v>
      </c>
      <c r="E126" s="17">
        <f t="shared" si="71"/>
        <v>0</v>
      </c>
      <c r="F126" s="17">
        <v>0</v>
      </c>
      <c r="G126" s="19"/>
      <c r="H126" s="17"/>
      <c r="I126" s="17"/>
      <c r="J126" s="17"/>
      <c r="K126" s="17"/>
      <c r="L126" s="17"/>
    </row>
    <row r="127" spans="1:12" ht="15.6" customHeight="1" x14ac:dyDescent="0.25">
      <c r="A127" s="207"/>
      <c r="B127" s="210"/>
      <c r="C127" s="223"/>
      <c r="D127" s="15" t="s">
        <v>5</v>
      </c>
      <c r="E127" s="17">
        <f t="shared" si="71"/>
        <v>0</v>
      </c>
      <c r="F127" s="17">
        <v>0</v>
      </c>
      <c r="G127" s="19"/>
      <c r="H127" s="17"/>
      <c r="I127" s="17"/>
      <c r="J127" s="17"/>
      <c r="K127" s="17"/>
      <c r="L127" s="17"/>
    </row>
    <row r="128" spans="1:12" ht="19.5" customHeight="1" x14ac:dyDescent="0.25">
      <c r="A128" s="208"/>
      <c r="B128" s="211"/>
      <c r="C128" s="223"/>
      <c r="D128" s="15" t="s">
        <v>4</v>
      </c>
      <c r="E128" s="17">
        <f t="shared" si="71"/>
        <v>103.76300000000001</v>
      </c>
      <c r="F128" s="17">
        <v>103.76300000000001</v>
      </c>
      <c r="G128" s="19"/>
      <c r="H128" s="17"/>
      <c r="I128" s="17"/>
      <c r="J128" s="17"/>
      <c r="K128" s="17"/>
      <c r="L128" s="17"/>
    </row>
    <row r="129" spans="1:12" ht="53.25" customHeight="1" x14ac:dyDescent="0.25">
      <c r="A129" s="197" t="s">
        <v>47</v>
      </c>
      <c r="B129" s="200" t="s">
        <v>443</v>
      </c>
      <c r="C129" s="201"/>
      <c r="D129" s="201"/>
      <c r="E129" s="201"/>
      <c r="F129" s="201"/>
      <c r="G129" s="201"/>
      <c r="H129" s="201"/>
      <c r="I129" s="201"/>
      <c r="J129" s="202"/>
    </row>
    <row r="130" spans="1:12" ht="15" customHeight="1" x14ac:dyDescent="0.25">
      <c r="A130" s="198"/>
      <c r="B130" s="203" t="s">
        <v>19</v>
      </c>
      <c r="C130" s="203"/>
      <c r="D130" s="32" t="s">
        <v>9</v>
      </c>
      <c r="E130" s="33">
        <f>E131+E132+E133+E134</f>
        <v>0</v>
      </c>
      <c r="F130" s="33">
        <f t="shared" ref="F130:I130" si="85">F131+F132+F133+F134</f>
        <v>0</v>
      </c>
      <c r="G130" s="33">
        <f t="shared" si="85"/>
        <v>0</v>
      </c>
      <c r="H130" s="33">
        <f t="shared" si="85"/>
        <v>0</v>
      </c>
      <c r="I130" s="33">
        <f t="shared" si="85"/>
        <v>0</v>
      </c>
      <c r="J130" s="33">
        <f>J131+J132+J133+J134</f>
        <v>0</v>
      </c>
      <c r="K130" s="33">
        <f t="shared" ref="K130:L130" si="86">K131+K132+K133+K134</f>
        <v>0</v>
      </c>
      <c r="L130" s="33">
        <f t="shared" si="86"/>
        <v>0</v>
      </c>
    </row>
    <row r="131" spans="1:12" ht="15" customHeight="1" x14ac:dyDescent="0.25">
      <c r="A131" s="198"/>
      <c r="B131" s="204"/>
      <c r="C131" s="204"/>
      <c r="D131" s="32" t="s">
        <v>13</v>
      </c>
      <c r="E131" s="33">
        <f>F131+G131+H131+I131+J131</f>
        <v>0</v>
      </c>
      <c r="F131" s="34">
        <f>F136+F141+F146+F151+F156+F161+F166</f>
        <v>0</v>
      </c>
      <c r="G131" s="34">
        <f t="shared" ref="G131:I131" si="87">G136+G141+G146+G151+G156+G161+G166</f>
        <v>0</v>
      </c>
      <c r="H131" s="34">
        <f t="shared" si="87"/>
        <v>0</v>
      </c>
      <c r="I131" s="34">
        <f t="shared" si="87"/>
        <v>0</v>
      </c>
      <c r="J131" s="34">
        <f>J136+J141+J146+J151+J156+J161+J166</f>
        <v>0</v>
      </c>
      <c r="K131" s="34">
        <f t="shared" ref="K131:L131" si="88">K136+K141+K146+K151+K156+K161+K166</f>
        <v>0</v>
      </c>
      <c r="L131" s="34">
        <f t="shared" si="88"/>
        <v>0</v>
      </c>
    </row>
    <row r="132" spans="1:12" ht="15" customHeight="1" x14ac:dyDescent="0.25">
      <c r="A132" s="198"/>
      <c r="B132" s="204"/>
      <c r="C132" s="204"/>
      <c r="D132" s="32" t="s">
        <v>5</v>
      </c>
      <c r="E132" s="33">
        <f>F132+G132+H132+I132+J132</f>
        <v>0</v>
      </c>
      <c r="F132" s="34">
        <f t="shared" ref="F132:I132" si="89">F137+F142+F147+F152+F157+F162+F167</f>
        <v>0</v>
      </c>
      <c r="G132" s="34">
        <f t="shared" si="89"/>
        <v>0</v>
      </c>
      <c r="H132" s="34">
        <f t="shared" si="89"/>
        <v>0</v>
      </c>
      <c r="I132" s="34">
        <f t="shared" si="89"/>
        <v>0</v>
      </c>
      <c r="J132" s="34">
        <f>J137+J142+J147+J152+J157+J162+J167</f>
        <v>0</v>
      </c>
      <c r="K132" s="34">
        <f t="shared" ref="K132:L132" si="90">K137+K142+K147+K152+K157+K162+K167</f>
        <v>0</v>
      </c>
      <c r="L132" s="34">
        <f t="shared" si="90"/>
        <v>0</v>
      </c>
    </row>
    <row r="133" spans="1:12" ht="15" customHeight="1" x14ac:dyDescent="0.25">
      <c r="A133" s="198"/>
      <c r="B133" s="204"/>
      <c r="C133" s="204"/>
      <c r="D133" s="32" t="s">
        <v>4</v>
      </c>
      <c r="E133" s="33">
        <f>F133+G133+H133+I133+J133</f>
        <v>0</v>
      </c>
      <c r="F133" s="34">
        <f t="shared" ref="F133:I133" si="91">F138+F143+F148+F153+F158+F163+F168</f>
        <v>0</v>
      </c>
      <c r="G133" s="34">
        <f t="shared" si="91"/>
        <v>0</v>
      </c>
      <c r="H133" s="34">
        <f t="shared" si="91"/>
        <v>0</v>
      </c>
      <c r="I133" s="34">
        <f t="shared" si="91"/>
        <v>0</v>
      </c>
      <c r="J133" s="34">
        <f>J138+J143+J148+J153+J158+J163+J168</f>
        <v>0</v>
      </c>
      <c r="K133" s="34">
        <f t="shared" ref="K133:L133" si="92">K138+K143+K148+K153+K158+K163+K168</f>
        <v>0</v>
      </c>
      <c r="L133" s="34">
        <f t="shared" si="92"/>
        <v>0</v>
      </c>
    </row>
    <row r="134" spans="1:12" ht="15" customHeight="1" x14ac:dyDescent="0.25">
      <c r="A134" s="199"/>
      <c r="B134" s="205"/>
      <c r="C134" s="205"/>
      <c r="D134" s="32" t="s">
        <v>237</v>
      </c>
      <c r="E134" s="33">
        <f>F134+G134+H134+I134+J134</f>
        <v>0</v>
      </c>
      <c r="F134" s="34">
        <f t="shared" ref="F134:I134" si="93">F139+F144+F149+F154+F159+F164+F169</f>
        <v>0</v>
      </c>
      <c r="G134" s="34">
        <f t="shared" si="93"/>
        <v>0</v>
      </c>
      <c r="H134" s="34">
        <f t="shared" si="93"/>
        <v>0</v>
      </c>
      <c r="I134" s="34">
        <f t="shared" si="93"/>
        <v>0</v>
      </c>
      <c r="J134" s="34">
        <f>J139+J144+J149+J154+J159+J164+J169</f>
        <v>0</v>
      </c>
      <c r="K134" s="34">
        <f t="shared" ref="K134:L134" si="94">K139+K144+K149+K154+K159+K164+K169</f>
        <v>0</v>
      </c>
      <c r="L134" s="34">
        <f t="shared" si="94"/>
        <v>0</v>
      </c>
    </row>
    <row r="135" spans="1:12" ht="18.75" hidden="1" customHeight="1" x14ac:dyDescent="0.25">
      <c r="A135" s="232" t="s">
        <v>48</v>
      </c>
      <c r="B135" s="209"/>
      <c r="C135" s="223" t="s">
        <v>37</v>
      </c>
      <c r="D135" s="15" t="s">
        <v>9</v>
      </c>
      <c r="E135" s="17">
        <f t="shared" ref="E135" si="95">E136+E137+E139</f>
        <v>0</v>
      </c>
      <c r="F135" s="17">
        <f>F136+F137+F138+F139</f>
        <v>0</v>
      </c>
      <c r="G135" s="17">
        <f t="shared" ref="G135:J135" si="96">G136+G137+G138+G139</f>
        <v>0</v>
      </c>
      <c r="H135" s="17">
        <f t="shared" si="96"/>
        <v>0</v>
      </c>
      <c r="I135" s="17">
        <f t="shared" si="96"/>
        <v>0</v>
      </c>
      <c r="J135" s="17">
        <f t="shared" si="96"/>
        <v>0</v>
      </c>
    </row>
    <row r="136" spans="1:12" ht="15" hidden="1" customHeight="1" x14ac:dyDescent="0.25">
      <c r="A136" s="207"/>
      <c r="B136" s="210"/>
      <c r="C136" s="223"/>
      <c r="D136" s="15" t="s">
        <v>13</v>
      </c>
      <c r="E136" s="17">
        <f t="shared" ref="E136" si="97">E137+E138+E140</f>
        <v>0</v>
      </c>
      <c r="F136" s="18"/>
      <c r="G136" s="19"/>
      <c r="H136" s="19"/>
      <c r="I136" s="19"/>
      <c r="J136" s="19"/>
    </row>
    <row r="137" spans="1:12" ht="15.6" hidden="1" customHeight="1" x14ac:dyDescent="0.25">
      <c r="A137" s="207"/>
      <c r="B137" s="210"/>
      <c r="C137" s="223"/>
      <c r="D137" s="15" t="s">
        <v>5</v>
      </c>
      <c r="E137" s="17">
        <f t="shared" ref="E137" si="98">E138+E139+E141</f>
        <v>0</v>
      </c>
      <c r="F137" s="18"/>
      <c r="G137" s="19"/>
      <c r="H137" s="19"/>
      <c r="I137" s="19"/>
      <c r="J137" s="19"/>
    </row>
    <row r="138" spans="1:12" ht="15.6" hidden="1" customHeight="1" x14ac:dyDescent="0.25">
      <c r="A138" s="207"/>
      <c r="B138" s="210"/>
      <c r="C138" s="223"/>
      <c r="D138" s="15" t="s">
        <v>4</v>
      </c>
      <c r="E138" s="17">
        <f t="shared" ref="E138" si="99">E139+E140+E142</f>
        <v>0</v>
      </c>
      <c r="F138" s="20"/>
      <c r="G138" s="19"/>
      <c r="H138" s="19"/>
      <c r="I138" s="19"/>
      <c r="J138" s="19"/>
    </row>
    <row r="139" spans="1:12" ht="15" hidden="1" customHeight="1" x14ac:dyDescent="0.25">
      <c r="A139" s="208"/>
      <c r="B139" s="211"/>
      <c r="C139" s="223"/>
      <c r="D139" s="15" t="s">
        <v>237</v>
      </c>
      <c r="E139" s="17">
        <f t="shared" ref="E139" si="100">E140+E141+E143</f>
        <v>0</v>
      </c>
      <c r="F139" s="20"/>
      <c r="G139" s="19"/>
      <c r="H139" s="19"/>
      <c r="I139" s="19"/>
      <c r="J139" s="19"/>
    </row>
    <row r="140" spans="1:12" ht="18.75" hidden="1" customHeight="1" x14ac:dyDescent="0.25">
      <c r="A140" s="232" t="s">
        <v>48</v>
      </c>
      <c r="B140" s="209"/>
      <c r="C140" s="223" t="s">
        <v>37</v>
      </c>
      <c r="D140" s="15" t="s">
        <v>9</v>
      </c>
      <c r="E140" s="17">
        <f t="shared" ref="E140:E154" si="101">E141+E142+E144</f>
        <v>0</v>
      </c>
      <c r="F140" s="17">
        <f t="shared" ref="F140" si="102">F141+F142+F143+F144</f>
        <v>0</v>
      </c>
      <c r="G140" s="17">
        <f t="shared" ref="G140" si="103">G141+G142+G143+G144</f>
        <v>0</v>
      </c>
      <c r="H140" s="17">
        <f t="shared" ref="H140" si="104">H141+H142+H143+H144</f>
        <v>0</v>
      </c>
      <c r="I140" s="17">
        <f t="shared" ref="I140" si="105">I141+I142+I143+I144</f>
        <v>0</v>
      </c>
      <c r="J140" s="17">
        <f t="shared" ref="J140" si="106">J141+J142+J143+J144</f>
        <v>0</v>
      </c>
    </row>
    <row r="141" spans="1:12" ht="15" hidden="1" customHeight="1" x14ac:dyDescent="0.25">
      <c r="A141" s="207"/>
      <c r="B141" s="210"/>
      <c r="C141" s="223"/>
      <c r="D141" s="15" t="s">
        <v>13</v>
      </c>
      <c r="E141" s="17">
        <f t="shared" si="101"/>
        <v>0</v>
      </c>
      <c r="F141" s="18"/>
      <c r="G141" s="19"/>
      <c r="H141" s="19"/>
      <c r="I141" s="19"/>
      <c r="J141" s="19"/>
    </row>
    <row r="142" spans="1:12" ht="15.6" hidden="1" customHeight="1" x14ac:dyDescent="0.25">
      <c r="A142" s="207"/>
      <c r="B142" s="210"/>
      <c r="C142" s="223"/>
      <c r="D142" s="15" t="s">
        <v>5</v>
      </c>
      <c r="E142" s="17">
        <f t="shared" si="101"/>
        <v>0</v>
      </c>
      <c r="F142" s="18"/>
      <c r="G142" s="19"/>
      <c r="H142" s="19"/>
      <c r="I142" s="19"/>
      <c r="J142" s="19"/>
    </row>
    <row r="143" spans="1:12" ht="15.6" hidden="1" customHeight="1" x14ac:dyDescent="0.25">
      <c r="A143" s="207"/>
      <c r="B143" s="210"/>
      <c r="C143" s="223"/>
      <c r="D143" s="15" t="s">
        <v>4</v>
      </c>
      <c r="E143" s="17">
        <f t="shared" si="101"/>
        <v>0</v>
      </c>
      <c r="F143" s="20"/>
      <c r="G143" s="19"/>
      <c r="H143" s="19"/>
      <c r="I143" s="19"/>
      <c r="J143" s="19"/>
    </row>
    <row r="144" spans="1:12" ht="15" hidden="1" customHeight="1" x14ac:dyDescent="0.25">
      <c r="A144" s="208"/>
      <c r="B144" s="211"/>
      <c r="C144" s="223"/>
      <c r="D144" s="15" t="s">
        <v>237</v>
      </c>
      <c r="E144" s="17">
        <f t="shared" si="101"/>
        <v>0</v>
      </c>
      <c r="F144" s="20"/>
      <c r="G144" s="19"/>
      <c r="H144" s="19"/>
      <c r="I144" s="19"/>
      <c r="J144" s="19"/>
    </row>
    <row r="145" spans="1:10" ht="18.75" hidden="1" customHeight="1" x14ac:dyDescent="0.25">
      <c r="A145" s="232" t="s">
        <v>48</v>
      </c>
      <c r="B145" s="209"/>
      <c r="C145" s="223" t="s">
        <v>37</v>
      </c>
      <c r="D145" s="15" t="s">
        <v>9</v>
      </c>
      <c r="E145" s="17">
        <f t="shared" ref="E145" si="107">E146+E147+E149</f>
        <v>0</v>
      </c>
      <c r="F145" s="17">
        <f t="shared" ref="F145" si="108">F146+F147+F148+F149</f>
        <v>0</v>
      </c>
      <c r="G145" s="17">
        <f t="shared" ref="G145" si="109">G146+G147+G148+G149</f>
        <v>0</v>
      </c>
      <c r="H145" s="17">
        <f t="shared" ref="H145" si="110">H146+H147+H148+H149</f>
        <v>0</v>
      </c>
      <c r="I145" s="17">
        <f t="shared" ref="I145" si="111">I146+I147+I148+I149</f>
        <v>0</v>
      </c>
      <c r="J145" s="17">
        <f t="shared" ref="J145" si="112">J146+J147+J148+J149</f>
        <v>0</v>
      </c>
    </row>
    <row r="146" spans="1:10" ht="15" hidden="1" customHeight="1" x14ac:dyDescent="0.25">
      <c r="A146" s="207"/>
      <c r="B146" s="210"/>
      <c r="C146" s="223"/>
      <c r="D146" s="15" t="s">
        <v>13</v>
      </c>
      <c r="E146" s="17">
        <f t="shared" si="101"/>
        <v>0</v>
      </c>
      <c r="F146" s="18"/>
      <c r="G146" s="19"/>
      <c r="H146" s="19"/>
      <c r="I146" s="19"/>
      <c r="J146" s="19"/>
    </row>
    <row r="147" spans="1:10" ht="15.6" hidden="1" customHeight="1" x14ac:dyDescent="0.25">
      <c r="A147" s="207"/>
      <c r="B147" s="210"/>
      <c r="C147" s="223"/>
      <c r="D147" s="15" t="s">
        <v>5</v>
      </c>
      <c r="E147" s="17">
        <f t="shared" si="101"/>
        <v>0</v>
      </c>
      <c r="F147" s="18"/>
      <c r="G147" s="19"/>
      <c r="H147" s="19"/>
      <c r="I147" s="19"/>
      <c r="J147" s="19"/>
    </row>
    <row r="148" spans="1:10" ht="15.6" hidden="1" customHeight="1" x14ac:dyDescent="0.25">
      <c r="A148" s="207"/>
      <c r="B148" s="210"/>
      <c r="C148" s="223"/>
      <c r="D148" s="15" t="s">
        <v>4</v>
      </c>
      <c r="E148" s="17">
        <f t="shared" si="101"/>
        <v>0</v>
      </c>
      <c r="F148" s="20"/>
      <c r="G148" s="19"/>
      <c r="H148" s="19"/>
      <c r="I148" s="19"/>
      <c r="J148" s="19"/>
    </row>
    <row r="149" spans="1:10" ht="15" hidden="1" customHeight="1" x14ac:dyDescent="0.25">
      <c r="A149" s="208"/>
      <c r="B149" s="211"/>
      <c r="C149" s="223"/>
      <c r="D149" s="15" t="s">
        <v>237</v>
      </c>
      <c r="E149" s="17">
        <f t="shared" si="101"/>
        <v>0</v>
      </c>
      <c r="F149" s="20"/>
      <c r="G149" s="19"/>
      <c r="H149" s="19"/>
      <c r="I149" s="19"/>
      <c r="J149" s="19"/>
    </row>
    <row r="150" spans="1:10" ht="18.75" hidden="1" customHeight="1" x14ac:dyDescent="0.25">
      <c r="A150" s="232" t="s">
        <v>48</v>
      </c>
      <c r="B150" s="209"/>
      <c r="C150" s="223" t="s">
        <v>37</v>
      </c>
      <c r="D150" s="15" t="s">
        <v>9</v>
      </c>
      <c r="E150" s="17">
        <f t="shared" ref="E150" si="113">E151+E152+E154</f>
        <v>0</v>
      </c>
      <c r="F150" s="17">
        <f t="shared" ref="F150" si="114">F151+F152+F153+F154</f>
        <v>0</v>
      </c>
      <c r="G150" s="17">
        <f t="shared" ref="G150" si="115">G151+G152+G153+G154</f>
        <v>0</v>
      </c>
      <c r="H150" s="17">
        <f t="shared" ref="H150" si="116">H151+H152+H153+H154</f>
        <v>0</v>
      </c>
      <c r="I150" s="17">
        <f t="shared" ref="I150" si="117">I151+I152+I153+I154</f>
        <v>0</v>
      </c>
      <c r="J150" s="17">
        <f t="shared" ref="J150" si="118">J151+J152+J153+J154</f>
        <v>0</v>
      </c>
    </row>
    <row r="151" spans="1:10" ht="15" hidden="1" customHeight="1" x14ac:dyDescent="0.25">
      <c r="A151" s="207"/>
      <c r="B151" s="210"/>
      <c r="C151" s="223"/>
      <c r="D151" s="15" t="s">
        <v>13</v>
      </c>
      <c r="E151" s="17">
        <f t="shared" si="101"/>
        <v>0</v>
      </c>
      <c r="F151" s="18"/>
      <c r="G151" s="19"/>
      <c r="H151" s="19"/>
      <c r="I151" s="19"/>
      <c r="J151" s="19"/>
    </row>
    <row r="152" spans="1:10" ht="15.6" hidden="1" customHeight="1" x14ac:dyDescent="0.25">
      <c r="A152" s="207"/>
      <c r="B152" s="210"/>
      <c r="C152" s="223"/>
      <c r="D152" s="15" t="s">
        <v>5</v>
      </c>
      <c r="E152" s="17">
        <f t="shared" si="101"/>
        <v>0</v>
      </c>
      <c r="F152" s="18"/>
      <c r="G152" s="19"/>
      <c r="H152" s="19"/>
      <c r="I152" s="19"/>
      <c r="J152" s="19"/>
    </row>
    <row r="153" spans="1:10" ht="15.6" hidden="1" customHeight="1" x14ac:dyDescent="0.25">
      <c r="A153" s="207"/>
      <c r="B153" s="210"/>
      <c r="C153" s="223"/>
      <c r="D153" s="15" t="s">
        <v>4</v>
      </c>
      <c r="E153" s="17">
        <f t="shared" si="101"/>
        <v>0</v>
      </c>
      <c r="F153" s="20"/>
      <c r="G153" s="19"/>
      <c r="H153" s="19"/>
      <c r="I153" s="19"/>
      <c r="J153" s="19"/>
    </row>
    <row r="154" spans="1:10" ht="15" hidden="1" customHeight="1" x14ac:dyDescent="0.25">
      <c r="A154" s="208"/>
      <c r="B154" s="211"/>
      <c r="C154" s="223"/>
      <c r="D154" s="15" t="s">
        <v>237</v>
      </c>
      <c r="E154" s="17">
        <f t="shared" si="101"/>
        <v>0</v>
      </c>
      <c r="F154" s="20"/>
      <c r="G154" s="19"/>
      <c r="H154" s="19"/>
      <c r="I154" s="19"/>
      <c r="J154" s="19"/>
    </row>
    <row r="155" spans="1:10" ht="18.75" hidden="1" customHeight="1" x14ac:dyDescent="0.25">
      <c r="A155" s="232" t="s">
        <v>48</v>
      </c>
      <c r="B155" s="209"/>
      <c r="C155" s="223" t="s">
        <v>37</v>
      </c>
      <c r="D155" s="15" t="s">
        <v>9</v>
      </c>
      <c r="E155" s="17">
        <f t="shared" ref="E155:E169" si="119">E156+E157+E159</f>
        <v>0</v>
      </c>
      <c r="F155" s="17">
        <f t="shared" ref="F155" si="120">F156+F157+F158+F159</f>
        <v>0</v>
      </c>
      <c r="G155" s="17">
        <f t="shared" ref="G155" si="121">G156+G157+G158+G159</f>
        <v>0</v>
      </c>
      <c r="H155" s="17">
        <f t="shared" ref="H155" si="122">H156+H157+H158+H159</f>
        <v>0</v>
      </c>
      <c r="I155" s="17">
        <f t="shared" ref="I155" si="123">I156+I157+I158+I159</f>
        <v>0</v>
      </c>
      <c r="J155" s="17">
        <f t="shared" ref="J155" si="124">J156+J157+J158+J159</f>
        <v>0</v>
      </c>
    </row>
    <row r="156" spans="1:10" ht="15" hidden="1" customHeight="1" x14ac:dyDescent="0.25">
      <c r="A156" s="207"/>
      <c r="B156" s="210"/>
      <c r="C156" s="223"/>
      <c r="D156" s="15" t="s">
        <v>13</v>
      </c>
      <c r="E156" s="17">
        <f t="shared" si="119"/>
        <v>0</v>
      </c>
      <c r="F156" s="18"/>
      <c r="G156" s="19"/>
      <c r="H156" s="19"/>
      <c r="I156" s="19"/>
      <c r="J156" s="19"/>
    </row>
    <row r="157" spans="1:10" ht="15.6" hidden="1" customHeight="1" x14ac:dyDescent="0.25">
      <c r="A157" s="207"/>
      <c r="B157" s="210"/>
      <c r="C157" s="223"/>
      <c r="D157" s="15" t="s">
        <v>5</v>
      </c>
      <c r="E157" s="17">
        <f t="shared" si="119"/>
        <v>0</v>
      </c>
      <c r="F157" s="18"/>
      <c r="G157" s="19"/>
      <c r="H157" s="19"/>
      <c r="I157" s="19"/>
      <c r="J157" s="19"/>
    </row>
    <row r="158" spans="1:10" ht="15.6" hidden="1" customHeight="1" x14ac:dyDescent="0.25">
      <c r="A158" s="207"/>
      <c r="B158" s="210"/>
      <c r="C158" s="223"/>
      <c r="D158" s="15" t="s">
        <v>4</v>
      </c>
      <c r="E158" s="17">
        <f t="shared" si="119"/>
        <v>0</v>
      </c>
      <c r="F158" s="20"/>
      <c r="G158" s="19"/>
      <c r="H158" s="19"/>
      <c r="I158" s="19"/>
      <c r="J158" s="19"/>
    </row>
    <row r="159" spans="1:10" ht="15" hidden="1" customHeight="1" x14ac:dyDescent="0.25">
      <c r="A159" s="208"/>
      <c r="B159" s="211"/>
      <c r="C159" s="223"/>
      <c r="D159" s="15" t="s">
        <v>237</v>
      </c>
      <c r="E159" s="17">
        <f t="shared" si="119"/>
        <v>0</v>
      </c>
      <c r="F159" s="20"/>
      <c r="G159" s="19"/>
      <c r="H159" s="19"/>
      <c r="I159" s="19"/>
      <c r="J159" s="19"/>
    </row>
    <row r="160" spans="1:10" ht="18.75" hidden="1" customHeight="1" x14ac:dyDescent="0.25">
      <c r="A160" s="232" t="s">
        <v>48</v>
      </c>
      <c r="B160" s="209"/>
      <c r="C160" s="223" t="s">
        <v>37</v>
      </c>
      <c r="D160" s="15" t="s">
        <v>9</v>
      </c>
      <c r="E160" s="17">
        <f t="shared" ref="E160" si="125">E161+E162+E164</f>
        <v>0</v>
      </c>
      <c r="F160" s="17">
        <f t="shared" ref="F160" si="126">F161+F162+F163+F164</f>
        <v>0</v>
      </c>
      <c r="G160" s="17">
        <f t="shared" ref="G160" si="127">G161+G162+G163+G164</f>
        <v>0</v>
      </c>
      <c r="H160" s="17">
        <f t="shared" ref="H160" si="128">H161+H162+H163+H164</f>
        <v>0</v>
      </c>
      <c r="I160" s="17">
        <f t="shared" ref="I160" si="129">I161+I162+I163+I164</f>
        <v>0</v>
      </c>
      <c r="J160" s="17">
        <f t="shared" ref="J160" si="130">J161+J162+J163+J164</f>
        <v>0</v>
      </c>
    </row>
    <row r="161" spans="1:12" ht="15" hidden="1" customHeight="1" x14ac:dyDescent="0.25">
      <c r="A161" s="207"/>
      <c r="B161" s="210"/>
      <c r="C161" s="223"/>
      <c r="D161" s="15" t="s">
        <v>13</v>
      </c>
      <c r="E161" s="17">
        <f t="shared" si="119"/>
        <v>0</v>
      </c>
      <c r="F161" s="18"/>
      <c r="G161" s="19"/>
      <c r="H161" s="19"/>
      <c r="I161" s="19"/>
      <c r="J161" s="19"/>
    </row>
    <row r="162" spans="1:12" ht="15.6" hidden="1" customHeight="1" x14ac:dyDescent="0.25">
      <c r="A162" s="207"/>
      <c r="B162" s="210"/>
      <c r="C162" s="223"/>
      <c r="D162" s="15" t="s">
        <v>5</v>
      </c>
      <c r="E162" s="17">
        <f t="shared" si="119"/>
        <v>0</v>
      </c>
      <c r="F162" s="18"/>
      <c r="G162" s="19"/>
      <c r="H162" s="19"/>
      <c r="I162" s="19"/>
      <c r="J162" s="19"/>
    </row>
    <row r="163" spans="1:12" ht="15.6" hidden="1" customHeight="1" x14ac:dyDescent="0.25">
      <c r="A163" s="207"/>
      <c r="B163" s="210"/>
      <c r="C163" s="223"/>
      <c r="D163" s="15" t="s">
        <v>4</v>
      </c>
      <c r="E163" s="17">
        <f t="shared" si="119"/>
        <v>0</v>
      </c>
      <c r="F163" s="20"/>
      <c r="G163" s="19"/>
      <c r="H163" s="19"/>
      <c r="I163" s="19"/>
      <c r="J163" s="19"/>
    </row>
    <row r="164" spans="1:12" ht="15" hidden="1" customHeight="1" x14ac:dyDescent="0.25">
      <c r="A164" s="208"/>
      <c r="B164" s="211"/>
      <c r="C164" s="223"/>
      <c r="D164" s="15" t="s">
        <v>237</v>
      </c>
      <c r="E164" s="17">
        <f t="shared" si="119"/>
        <v>0</v>
      </c>
      <c r="F164" s="20"/>
      <c r="G164" s="19"/>
      <c r="H164" s="19"/>
      <c r="I164" s="19"/>
      <c r="J164" s="19"/>
    </row>
    <row r="165" spans="1:12" ht="18.75" hidden="1" customHeight="1" x14ac:dyDescent="0.25">
      <c r="A165" s="232" t="s">
        <v>48</v>
      </c>
      <c r="B165" s="209"/>
      <c r="C165" s="223" t="s">
        <v>37</v>
      </c>
      <c r="D165" s="15" t="s">
        <v>9</v>
      </c>
      <c r="E165" s="17">
        <f t="shared" ref="E165" si="131">E166+E167+E169</f>
        <v>0</v>
      </c>
      <c r="F165" s="17">
        <f t="shared" ref="F165" si="132">F166+F167+F168+F169</f>
        <v>0</v>
      </c>
      <c r="G165" s="17">
        <f t="shared" ref="G165" si="133">G166+G167+G168+G169</f>
        <v>0</v>
      </c>
      <c r="H165" s="17">
        <f t="shared" ref="H165" si="134">H166+H167+H168+H169</f>
        <v>0</v>
      </c>
      <c r="I165" s="17">
        <f t="shared" ref="I165" si="135">I166+I167+I168+I169</f>
        <v>0</v>
      </c>
      <c r="J165" s="17">
        <f t="shared" ref="J165" si="136">J166+J167+J168+J169</f>
        <v>0</v>
      </c>
    </row>
    <row r="166" spans="1:12" ht="15" hidden="1" customHeight="1" x14ac:dyDescent="0.25">
      <c r="A166" s="207"/>
      <c r="B166" s="210"/>
      <c r="C166" s="223"/>
      <c r="D166" s="15" t="s">
        <v>13</v>
      </c>
      <c r="E166" s="17">
        <f t="shared" si="119"/>
        <v>0</v>
      </c>
      <c r="F166" s="18"/>
      <c r="G166" s="19"/>
      <c r="H166" s="19"/>
      <c r="I166" s="19"/>
      <c r="J166" s="19"/>
    </row>
    <row r="167" spans="1:12" ht="15.6" hidden="1" customHeight="1" x14ac:dyDescent="0.25">
      <c r="A167" s="207"/>
      <c r="B167" s="210"/>
      <c r="C167" s="223"/>
      <c r="D167" s="15" t="s">
        <v>5</v>
      </c>
      <c r="E167" s="17">
        <f t="shared" si="119"/>
        <v>0</v>
      </c>
      <c r="F167" s="18"/>
      <c r="G167" s="19"/>
      <c r="H167" s="19"/>
      <c r="I167" s="19"/>
      <c r="J167" s="19"/>
    </row>
    <row r="168" spans="1:12" ht="15.6" hidden="1" customHeight="1" x14ac:dyDescent="0.25">
      <c r="A168" s="207"/>
      <c r="B168" s="210"/>
      <c r="C168" s="223"/>
      <c r="D168" s="15" t="s">
        <v>4</v>
      </c>
      <c r="E168" s="17">
        <f t="shared" si="119"/>
        <v>0</v>
      </c>
      <c r="F168" s="20"/>
      <c r="G168" s="19"/>
      <c r="H168" s="19"/>
      <c r="I168" s="19"/>
      <c r="J168" s="19"/>
    </row>
    <row r="169" spans="1:12" ht="15" hidden="1" customHeight="1" x14ac:dyDescent="0.25">
      <c r="A169" s="208"/>
      <c r="B169" s="211"/>
      <c r="C169" s="223"/>
      <c r="D169" s="15" t="s">
        <v>237</v>
      </c>
      <c r="E169" s="17">
        <f t="shared" si="119"/>
        <v>0</v>
      </c>
      <c r="F169" s="20"/>
      <c r="G169" s="19"/>
      <c r="H169" s="19"/>
      <c r="I169" s="19"/>
      <c r="J169" s="19"/>
    </row>
    <row r="170" spans="1:12" ht="40.5" customHeight="1" x14ac:dyDescent="0.25">
      <c r="A170" s="197" t="s">
        <v>391</v>
      </c>
      <c r="B170" s="200" t="s">
        <v>442</v>
      </c>
      <c r="C170" s="201"/>
      <c r="D170" s="201"/>
      <c r="E170" s="201"/>
      <c r="F170" s="201"/>
      <c r="G170" s="201"/>
      <c r="H170" s="201"/>
      <c r="I170" s="201"/>
      <c r="J170" s="202"/>
    </row>
    <row r="171" spans="1:12" x14ac:dyDescent="0.25">
      <c r="A171" s="198"/>
      <c r="B171" s="203" t="s">
        <v>19</v>
      </c>
      <c r="C171" s="203"/>
      <c r="D171" s="32" t="s">
        <v>9</v>
      </c>
      <c r="E171" s="33">
        <f>E172+E173+E174+E175</f>
        <v>0</v>
      </c>
      <c r="F171" s="33">
        <f t="shared" ref="F171:J171" si="137">F172+F173+F174+F175</f>
        <v>0</v>
      </c>
      <c r="G171" s="33">
        <f t="shared" si="137"/>
        <v>0</v>
      </c>
      <c r="H171" s="33">
        <f t="shared" si="137"/>
        <v>0</v>
      </c>
      <c r="I171" s="33">
        <f t="shared" si="137"/>
        <v>0</v>
      </c>
      <c r="J171" s="33">
        <f t="shared" si="137"/>
        <v>0</v>
      </c>
      <c r="K171" s="33">
        <f t="shared" ref="K171:L171" si="138">K172+K173+K174+K175</f>
        <v>0</v>
      </c>
      <c r="L171" s="33">
        <f t="shared" si="138"/>
        <v>0</v>
      </c>
    </row>
    <row r="172" spans="1:12" x14ac:dyDescent="0.25">
      <c r="A172" s="198"/>
      <c r="B172" s="204"/>
      <c r="C172" s="204"/>
      <c r="D172" s="32" t="s">
        <v>13</v>
      </c>
      <c r="E172" s="33">
        <f>F172+G172+H172+I172+J172</f>
        <v>0</v>
      </c>
      <c r="F172" s="34">
        <f>F177+F182+F187+F192+F197+F202+F207</f>
        <v>0</v>
      </c>
      <c r="G172" s="34">
        <f t="shared" ref="G172:J172" si="139">G177+G182+G187+G192+G197+G202+G207</f>
        <v>0</v>
      </c>
      <c r="H172" s="34">
        <f t="shared" si="139"/>
        <v>0</v>
      </c>
      <c r="I172" s="34">
        <f t="shared" si="139"/>
        <v>0</v>
      </c>
      <c r="J172" s="34">
        <f t="shared" si="139"/>
        <v>0</v>
      </c>
      <c r="K172" s="34">
        <f t="shared" ref="K172:L172" si="140">K177+K182+K187+K192+K197+K202+K207</f>
        <v>0</v>
      </c>
      <c r="L172" s="34">
        <f t="shared" si="140"/>
        <v>0</v>
      </c>
    </row>
    <row r="173" spans="1:12" x14ac:dyDescent="0.25">
      <c r="A173" s="198"/>
      <c r="B173" s="204"/>
      <c r="C173" s="204"/>
      <c r="D173" s="32" t="s">
        <v>5</v>
      </c>
      <c r="E173" s="33">
        <f>F173+G173+H173+I173+J173</f>
        <v>0</v>
      </c>
      <c r="F173" s="34">
        <f t="shared" ref="F173:J173" si="141">F178+F183+F188+F193+F198+F203+F208</f>
        <v>0</v>
      </c>
      <c r="G173" s="34">
        <f t="shared" si="141"/>
        <v>0</v>
      </c>
      <c r="H173" s="34">
        <f t="shared" si="141"/>
        <v>0</v>
      </c>
      <c r="I173" s="34">
        <f t="shared" si="141"/>
        <v>0</v>
      </c>
      <c r="J173" s="34">
        <f t="shared" si="141"/>
        <v>0</v>
      </c>
      <c r="K173" s="34">
        <f t="shared" ref="K173:L173" si="142">K178+K183+K188+K193+K198+K203+K208</f>
        <v>0</v>
      </c>
      <c r="L173" s="34">
        <f t="shared" si="142"/>
        <v>0</v>
      </c>
    </row>
    <row r="174" spans="1:12" ht="15.6" customHeight="1" x14ac:dyDescent="0.25">
      <c r="A174" s="198"/>
      <c r="B174" s="204"/>
      <c r="C174" s="204"/>
      <c r="D174" s="32" t="s">
        <v>4</v>
      </c>
      <c r="E174" s="33">
        <f>F174+G174+H174+I174+J174</f>
        <v>0</v>
      </c>
      <c r="F174" s="34">
        <f t="shared" ref="F174:J174" si="143">F179+F184+F189+F194+F199+F204+F209</f>
        <v>0</v>
      </c>
      <c r="G174" s="34">
        <f t="shared" si="143"/>
        <v>0</v>
      </c>
      <c r="H174" s="34">
        <f t="shared" si="143"/>
        <v>0</v>
      </c>
      <c r="I174" s="34">
        <f t="shared" si="143"/>
        <v>0</v>
      </c>
      <c r="J174" s="34">
        <f t="shared" si="143"/>
        <v>0</v>
      </c>
      <c r="K174" s="34">
        <f t="shared" ref="K174:L174" si="144">K179+K184+K189+K194+K199+K204+K209</f>
        <v>0</v>
      </c>
      <c r="L174" s="34">
        <f t="shared" si="144"/>
        <v>0</v>
      </c>
    </row>
    <row r="175" spans="1:12" x14ac:dyDescent="0.25">
      <c r="A175" s="199"/>
      <c r="B175" s="205"/>
      <c r="C175" s="205"/>
      <c r="D175" s="32" t="s">
        <v>237</v>
      </c>
      <c r="E175" s="33">
        <f>F175+G175+H175+I175+J175</f>
        <v>0</v>
      </c>
      <c r="F175" s="34">
        <f t="shared" ref="F175:J175" si="145">F180+F185+F190+F195+F200+F205+F210</f>
        <v>0</v>
      </c>
      <c r="G175" s="34">
        <f t="shared" si="145"/>
        <v>0</v>
      </c>
      <c r="H175" s="34">
        <f t="shared" si="145"/>
        <v>0</v>
      </c>
      <c r="I175" s="34">
        <f t="shared" si="145"/>
        <v>0</v>
      </c>
      <c r="J175" s="34">
        <f t="shared" si="145"/>
        <v>0</v>
      </c>
      <c r="K175" s="34">
        <f t="shared" ref="K175:L175" si="146">K180+K185+K190+K195+K200+K205+K210</f>
        <v>0</v>
      </c>
      <c r="L175" s="34">
        <f t="shared" si="146"/>
        <v>0</v>
      </c>
    </row>
    <row r="178" ht="15.6" customHeight="1" x14ac:dyDescent="0.25"/>
    <row r="182" ht="15.6" customHeight="1" x14ac:dyDescent="0.25"/>
    <row r="186" ht="15.6" customHeight="1" x14ac:dyDescent="0.25"/>
    <row r="190" ht="15.6" customHeight="1" x14ac:dyDescent="0.25"/>
    <row r="194" ht="15.6" customHeight="1" x14ac:dyDescent="0.25"/>
    <row r="198" ht="15.6" customHeight="1" x14ac:dyDescent="0.25"/>
    <row r="202" ht="15.6" customHeight="1" x14ac:dyDescent="0.25"/>
    <row r="206" ht="15.6" customHeight="1" x14ac:dyDescent="0.25"/>
    <row r="210" ht="15.6" customHeight="1" x14ac:dyDescent="0.25"/>
    <row r="214" ht="15.6" customHeight="1" x14ac:dyDescent="0.25"/>
    <row r="222" ht="15.6" customHeight="1" x14ac:dyDescent="0.25"/>
    <row r="223" ht="15.6" customHeight="1" x14ac:dyDescent="0.25"/>
    <row r="226" ht="15.6" customHeight="1" x14ac:dyDescent="0.25"/>
    <row r="227" ht="15.6" customHeight="1" x14ac:dyDescent="0.25"/>
    <row r="231" ht="15.6" customHeight="1" x14ac:dyDescent="0.25"/>
    <row r="235" ht="15.6" customHeight="1" x14ac:dyDescent="0.25"/>
    <row r="239" ht="15.6" customHeight="1" x14ac:dyDescent="0.25"/>
    <row r="243" ht="15.6" customHeight="1" x14ac:dyDescent="0.25"/>
    <row r="247" ht="15.6" customHeight="1" x14ac:dyDescent="0.25"/>
    <row r="251" ht="15.6" customHeight="1" x14ac:dyDescent="0.25"/>
    <row r="255" ht="15.6" customHeight="1" x14ac:dyDescent="0.25"/>
    <row r="259" ht="15.6" customHeight="1" x14ac:dyDescent="0.25"/>
    <row r="263" ht="15.6" customHeight="1" x14ac:dyDescent="0.25"/>
    <row r="267" ht="15.6" customHeight="1" x14ac:dyDescent="0.25"/>
    <row r="271" ht="15.6" customHeight="1" x14ac:dyDescent="0.25"/>
    <row r="275" ht="15.6" customHeight="1" x14ac:dyDescent="0.25"/>
    <row r="278" ht="13.9" customHeight="1" x14ac:dyDescent="0.25"/>
    <row r="279" ht="15.6" customHeight="1" x14ac:dyDescent="0.25"/>
    <row r="283" ht="15.6" customHeight="1" x14ac:dyDescent="0.25"/>
    <row r="287" ht="15.6" customHeight="1" x14ac:dyDescent="0.25"/>
    <row r="291" ht="15.6" customHeight="1" x14ac:dyDescent="0.25"/>
    <row r="295" ht="15.6" customHeight="1" x14ac:dyDescent="0.25"/>
  </sheetData>
  <mergeCells count="128">
    <mergeCell ref="C49:C52"/>
    <mergeCell ref="A53:A56"/>
    <mergeCell ref="A165:A169"/>
    <mergeCell ref="B165:B169"/>
    <mergeCell ref="C165:C169"/>
    <mergeCell ref="C109:C112"/>
    <mergeCell ref="C10:C14"/>
    <mergeCell ref="B10:B14"/>
    <mergeCell ref="A10:A14"/>
    <mergeCell ref="A113:A116"/>
    <mergeCell ref="B113:B116"/>
    <mergeCell ref="C113:C116"/>
    <mergeCell ref="A121:A124"/>
    <mergeCell ref="B121:B124"/>
    <mergeCell ref="C121:C124"/>
    <mergeCell ref="A117:A120"/>
    <mergeCell ref="B117:B120"/>
    <mergeCell ref="C117:C120"/>
    <mergeCell ref="A81:A84"/>
    <mergeCell ref="B81:B84"/>
    <mergeCell ref="C81:C84"/>
    <mergeCell ref="A85:A88"/>
    <mergeCell ref="B85:B88"/>
    <mergeCell ref="C85:C88"/>
    <mergeCell ref="A89:A92"/>
    <mergeCell ref="B89:B92"/>
    <mergeCell ref="A150:A154"/>
    <mergeCell ref="B150:B154"/>
    <mergeCell ref="C150:C154"/>
    <mergeCell ref="A155:A159"/>
    <mergeCell ref="B155:B159"/>
    <mergeCell ref="C155:C159"/>
    <mergeCell ref="C89:C92"/>
    <mergeCell ref="A160:A164"/>
    <mergeCell ref="B160:B164"/>
    <mergeCell ref="C160:C164"/>
    <mergeCell ref="C105:C108"/>
    <mergeCell ref="A109:A112"/>
    <mergeCell ref="B109:B112"/>
    <mergeCell ref="A140:A144"/>
    <mergeCell ref="B140:B144"/>
    <mergeCell ref="C140:C144"/>
    <mergeCell ref="A145:A149"/>
    <mergeCell ref="B145:B149"/>
    <mergeCell ref="C145:C149"/>
    <mergeCell ref="B73:B76"/>
    <mergeCell ref="C73:C76"/>
    <mergeCell ref="B53:B56"/>
    <mergeCell ref="B129:J129"/>
    <mergeCell ref="A135:A139"/>
    <mergeCell ref="B135:B139"/>
    <mergeCell ref="C135:C139"/>
    <mergeCell ref="B130:B134"/>
    <mergeCell ref="C130:C134"/>
    <mergeCell ref="A129:A134"/>
    <mergeCell ref="A93:A96"/>
    <mergeCell ref="B93:B96"/>
    <mergeCell ref="C93:C96"/>
    <mergeCell ref="A97:A100"/>
    <mergeCell ref="B97:B100"/>
    <mergeCell ref="C97:C100"/>
    <mergeCell ref="A125:A128"/>
    <mergeCell ref="B125:B128"/>
    <mergeCell ref="C125:C128"/>
    <mergeCell ref="A101:A104"/>
    <mergeCell ref="B101:B104"/>
    <mergeCell ref="C101:C104"/>
    <mergeCell ref="A105:A108"/>
    <mergeCell ref="B105:B108"/>
    <mergeCell ref="A24:A28"/>
    <mergeCell ref="B24:J24"/>
    <mergeCell ref="C25:C28"/>
    <mergeCell ref="B25:B28"/>
    <mergeCell ref="A33:A36"/>
    <mergeCell ref="B33:B36"/>
    <mergeCell ref="C33:C36"/>
    <mergeCell ref="C53:C56"/>
    <mergeCell ref="A77:A80"/>
    <mergeCell ref="B77:B80"/>
    <mergeCell ref="C77:C80"/>
    <mergeCell ref="A57:A60"/>
    <mergeCell ref="B57:B60"/>
    <mergeCell ref="C57:C60"/>
    <mergeCell ref="A61:A64"/>
    <mergeCell ref="B61:B64"/>
    <mergeCell ref="C61:C64"/>
    <mergeCell ref="A65:A68"/>
    <mergeCell ref="B65:B68"/>
    <mergeCell ref="C65:C68"/>
    <mergeCell ref="A69:A72"/>
    <mergeCell ref="B69:B72"/>
    <mergeCell ref="C69:C72"/>
    <mergeCell ref="A73:A76"/>
    <mergeCell ref="B37:B40"/>
    <mergeCell ref="C37:C40"/>
    <mergeCell ref="A41:A44"/>
    <mergeCell ref="B41:B44"/>
    <mergeCell ref="C41:C44"/>
    <mergeCell ref="A45:A48"/>
    <mergeCell ref="B45:B48"/>
    <mergeCell ref="C45:C48"/>
    <mergeCell ref="A29:A32"/>
    <mergeCell ref="B29:B32"/>
    <mergeCell ref="C29:C32"/>
    <mergeCell ref="F1:J1"/>
    <mergeCell ref="A170:A175"/>
    <mergeCell ref="B170:J170"/>
    <mergeCell ref="B171:B175"/>
    <mergeCell ref="C171:C175"/>
    <mergeCell ref="A49:A52"/>
    <mergeCell ref="B49:B52"/>
    <mergeCell ref="F6:J6"/>
    <mergeCell ref="E5:J5"/>
    <mergeCell ref="A9:J9"/>
    <mergeCell ref="B15:J15"/>
    <mergeCell ref="A20:A23"/>
    <mergeCell ref="B20:B23"/>
    <mergeCell ref="C20:C23"/>
    <mergeCell ref="D5:D7"/>
    <mergeCell ref="E6:E7"/>
    <mergeCell ref="A3:J3"/>
    <mergeCell ref="A15:A19"/>
    <mergeCell ref="B16:B19"/>
    <mergeCell ref="C16:C19"/>
    <mergeCell ref="A5:A7"/>
    <mergeCell ref="B5:B7"/>
    <mergeCell ref="C5:C7"/>
    <mergeCell ref="A37:A4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"/>
  <sheetViews>
    <sheetView zoomScale="70" zoomScaleNormal="70" workbookViewId="0">
      <selection activeCell="H1" sqref="H1:K1"/>
    </sheetView>
  </sheetViews>
  <sheetFormatPr defaultRowHeight="15" x14ac:dyDescent="0.25"/>
  <cols>
    <col min="1" max="1" width="4.42578125" customWidth="1"/>
    <col min="2" max="2" width="54" customWidth="1"/>
    <col min="3" max="3" width="10.5703125" customWidth="1"/>
    <col min="4" max="4" width="13.140625" bestFit="1" customWidth="1"/>
    <col min="5" max="5" width="14.28515625" bestFit="1" customWidth="1"/>
    <col min="6" max="6" width="15.42578125" bestFit="1" customWidth="1"/>
    <col min="7" max="7" width="14.28515625" bestFit="1" customWidth="1"/>
    <col min="8" max="8" width="13.140625" bestFit="1" customWidth="1"/>
    <col min="9" max="9" width="15.42578125" bestFit="1" customWidth="1"/>
  </cols>
  <sheetData>
    <row r="1" spans="1:11" ht="45" customHeight="1" x14ac:dyDescent="0.25">
      <c r="H1" s="253" t="s">
        <v>434</v>
      </c>
      <c r="I1" s="253"/>
      <c r="J1" s="253"/>
      <c r="K1" s="253"/>
    </row>
    <row r="2" spans="1:11" ht="73.5" customHeight="1" x14ac:dyDescent="0.25">
      <c r="G2" s="156"/>
      <c r="H2" s="193" t="s">
        <v>433</v>
      </c>
      <c r="I2" s="193"/>
      <c r="J2" s="193"/>
      <c r="K2" s="193"/>
    </row>
    <row r="3" spans="1:11" ht="15.75" x14ac:dyDescent="0.25">
      <c r="A3" s="251" t="s">
        <v>52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41.25" customHeight="1" x14ac:dyDescent="0.25">
      <c r="A4" s="252" t="s">
        <v>432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25.5" x14ac:dyDescent="0.25">
      <c r="A5" s="36" t="s">
        <v>2</v>
      </c>
      <c r="B5" s="36" t="s">
        <v>53</v>
      </c>
      <c r="C5" s="40" t="s">
        <v>54</v>
      </c>
      <c r="D5" s="43">
        <v>2017</v>
      </c>
      <c r="E5" s="43">
        <v>2018</v>
      </c>
      <c r="F5" s="43">
        <v>2019</v>
      </c>
      <c r="G5" s="43">
        <v>2020</v>
      </c>
      <c r="H5" s="43">
        <v>2021</v>
      </c>
      <c r="I5" s="43">
        <v>2022</v>
      </c>
      <c r="J5" s="43">
        <v>2023</v>
      </c>
      <c r="K5" s="43">
        <v>2024</v>
      </c>
    </row>
    <row r="6" spans="1:11" s="48" customFormat="1" ht="11.25" x14ac:dyDescent="0.2">
      <c r="A6" s="44">
        <v>1</v>
      </c>
      <c r="B6" s="45">
        <v>2</v>
      </c>
      <c r="C6" s="46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</row>
    <row r="7" spans="1:11" ht="25.5" x14ac:dyDescent="0.25">
      <c r="A7" s="37">
        <v>1</v>
      </c>
      <c r="B7" s="91" t="s">
        <v>56</v>
      </c>
      <c r="C7" s="41" t="s">
        <v>55</v>
      </c>
      <c r="D7" s="42">
        <v>5</v>
      </c>
      <c r="E7" s="42">
        <v>20</v>
      </c>
      <c r="F7" s="42">
        <v>35</v>
      </c>
      <c r="G7" s="42">
        <v>50</v>
      </c>
      <c r="H7" s="42">
        <v>75</v>
      </c>
      <c r="I7" s="42">
        <v>95</v>
      </c>
      <c r="J7" s="42">
        <v>115</v>
      </c>
      <c r="K7" s="42">
        <v>95</v>
      </c>
    </row>
    <row r="8" spans="1:11" ht="26.25" customHeight="1" x14ac:dyDescent="0.25">
      <c r="A8" s="37">
        <v>2</v>
      </c>
      <c r="B8" s="157" t="s">
        <v>57</v>
      </c>
      <c r="C8" s="41" t="s">
        <v>63</v>
      </c>
      <c r="D8" s="152">
        <f>E8/0.2*0.05</f>
        <v>15.942523809523806</v>
      </c>
      <c r="E8" s="152">
        <f>'таб 1сведения о текущих'!E7*10000/1050*0.2</f>
        <v>63.770095238095223</v>
      </c>
      <c r="F8" s="152">
        <f>E8/0.2*0.35</f>
        <v>111.59766666666664</v>
      </c>
      <c r="G8" s="152">
        <f>F8/0.35*0.5</f>
        <v>159.42523809523806</v>
      </c>
      <c r="H8" s="152">
        <f>G8/0.5*0.75</f>
        <v>239.13785714285709</v>
      </c>
      <c r="I8" s="152">
        <f>H8/0.75/0.95</f>
        <v>335.63208020050121</v>
      </c>
      <c r="J8" s="152">
        <f>I8/0.5*0.75</f>
        <v>503.44812030075184</v>
      </c>
      <c r="K8" s="152">
        <f>J8/0.75/0.95</f>
        <v>706.59385305368676</v>
      </c>
    </row>
    <row r="9" spans="1:11" ht="51" x14ac:dyDescent="0.25">
      <c r="A9" s="37">
        <v>3</v>
      </c>
      <c r="B9" s="157" t="s">
        <v>58</v>
      </c>
      <c r="C9" s="41" t="s">
        <v>55</v>
      </c>
      <c r="D9" s="42">
        <v>10</v>
      </c>
      <c r="E9" s="42">
        <v>15</v>
      </c>
      <c r="F9" s="42">
        <v>20</v>
      </c>
      <c r="G9" s="42">
        <v>25</v>
      </c>
      <c r="H9" s="42">
        <v>30</v>
      </c>
      <c r="I9" s="42">
        <v>35</v>
      </c>
      <c r="J9" s="42">
        <v>40</v>
      </c>
      <c r="K9" s="42">
        <v>45</v>
      </c>
    </row>
    <row r="10" spans="1:11" ht="117.75" customHeight="1" x14ac:dyDescent="0.25">
      <c r="A10" s="37">
        <v>4</v>
      </c>
      <c r="B10" s="157" t="s">
        <v>62</v>
      </c>
      <c r="C10" s="41" t="s">
        <v>55</v>
      </c>
      <c r="D10" s="43">
        <v>5</v>
      </c>
      <c r="E10" s="43">
        <v>10</v>
      </c>
      <c r="F10" s="43">
        <v>15</v>
      </c>
      <c r="G10" s="43">
        <v>25</v>
      </c>
      <c r="H10" s="43">
        <v>30</v>
      </c>
      <c r="I10" s="43">
        <v>35</v>
      </c>
      <c r="J10" s="43">
        <v>40</v>
      </c>
      <c r="K10" s="43">
        <v>50</v>
      </c>
    </row>
    <row r="11" spans="1:11" ht="95.25" customHeight="1" x14ac:dyDescent="0.25">
      <c r="A11" s="37">
        <v>5</v>
      </c>
      <c r="B11" s="157" t="s">
        <v>59</v>
      </c>
      <c r="C11" s="41" t="s">
        <v>55</v>
      </c>
      <c r="D11" s="43">
        <v>17.899999999999999</v>
      </c>
      <c r="E11" s="43">
        <v>25</v>
      </c>
      <c r="F11" s="90">
        <v>35</v>
      </c>
      <c r="G11" s="90">
        <v>45</v>
      </c>
      <c r="H11" s="90">
        <v>55</v>
      </c>
      <c r="I11" s="90">
        <v>65</v>
      </c>
      <c r="J11" s="90">
        <v>75</v>
      </c>
      <c r="K11" s="90">
        <v>85</v>
      </c>
    </row>
    <row r="12" spans="1:11" ht="56.25" customHeight="1" x14ac:dyDescent="0.25">
      <c r="A12" s="37">
        <v>6</v>
      </c>
      <c r="B12" s="157" t="s">
        <v>60</v>
      </c>
      <c r="C12" s="41" t="s">
        <v>55</v>
      </c>
      <c r="D12" s="43">
        <v>10</v>
      </c>
      <c r="E12" s="43">
        <v>50</v>
      </c>
      <c r="F12" s="43">
        <v>70</v>
      </c>
      <c r="G12" s="43">
        <v>80</v>
      </c>
      <c r="H12" s="43">
        <v>85</v>
      </c>
      <c r="I12" s="43">
        <v>90</v>
      </c>
      <c r="J12" s="43">
        <v>95</v>
      </c>
      <c r="K12" s="43">
        <v>100</v>
      </c>
    </row>
    <row r="13" spans="1:11" ht="46.5" customHeight="1" x14ac:dyDescent="0.25">
      <c r="A13" s="37">
        <v>7</v>
      </c>
      <c r="B13" s="91" t="s">
        <v>61</v>
      </c>
      <c r="C13" s="41" t="s">
        <v>55</v>
      </c>
      <c r="D13" s="43">
        <v>10</v>
      </c>
      <c r="E13" s="43">
        <v>50</v>
      </c>
      <c r="F13" s="43">
        <v>75</v>
      </c>
      <c r="G13" s="43">
        <v>80</v>
      </c>
      <c r="H13" s="43">
        <v>90</v>
      </c>
      <c r="I13" s="43">
        <v>100</v>
      </c>
      <c r="J13" s="43">
        <v>100</v>
      </c>
      <c r="K13" s="43">
        <v>100</v>
      </c>
    </row>
  </sheetData>
  <mergeCells count="4">
    <mergeCell ref="A3:K3"/>
    <mergeCell ref="A4:K4"/>
    <mergeCell ref="H2:K2"/>
    <mergeCell ref="H1:K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7"/>
  <sheetViews>
    <sheetView topLeftCell="A126" zoomScale="70" zoomScaleNormal="70" workbookViewId="0">
      <selection activeCell="J21" sqref="J21"/>
    </sheetView>
  </sheetViews>
  <sheetFormatPr defaultRowHeight="15" x14ac:dyDescent="0.25"/>
  <cols>
    <col min="1" max="1" width="7.28515625" customWidth="1"/>
    <col min="2" max="2" width="44.28515625" style="54" customWidth="1"/>
    <col min="3" max="3" width="14.85546875" customWidth="1"/>
    <col min="4" max="4" width="11" customWidth="1"/>
    <col min="5" max="5" width="10.7109375" customWidth="1"/>
    <col min="6" max="6" width="25.28515625" style="54" customWidth="1"/>
    <col min="7" max="7" width="9.5703125" customWidth="1"/>
    <col min="8" max="8" width="7.5703125" style="86" customWidth="1"/>
    <col min="9" max="10" width="10.7109375" customWidth="1"/>
    <col min="11" max="11" width="15.28515625" hidden="1" customWidth="1"/>
    <col min="12" max="12" width="18.140625" customWidth="1"/>
    <col min="13" max="13" width="26.5703125" customWidth="1"/>
  </cols>
  <sheetData>
    <row r="1" spans="1:15" ht="34.5" customHeight="1" x14ac:dyDescent="0.25">
      <c r="L1" s="253" t="s">
        <v>444</v>
      </c>
      <c r="M1" s="253"/>
      <c r="N1" s="158"/>
      <c r="O1" s="158"/>
    </row>
    <row r="2" spans="1:15" ht="52.5" customHeight="1" x14ac:dyDescent="0.25">
      <c r="K2" s="193" t="s">
        <v>440</v>
      </c>
      <c r="L2" s="193"/>
      <c r="M2" s="193"/>
    </row>
    <row r="3" spans="1:15" ht="18.75" x14ac:dyDescent="0.25">
      <c r="A3" s="266" t="s">
        <v>64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5" ht="44.25" customHeight="1" x14ac:dyDescent="0.25">
      <c r="A4" s="267" t="s">
        <v>441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15" s="35" customFormat="1" ht="15" customHeight="1" x14ac:dyDescent="0.25">
      <c r="A5" s="265" t="s">
        <v>2</v>
      </c>
      <c r="B5" s="268" t="s">
        <v>65</v>
      </c>
      <c r="C5" s="265" t="s">
        <v>66</v>
      </c>
      <c r="D5" s="265" t="s">
        <v>67</v>
      </c>
      <c r="E5" s="265"/>
      <c r="F5" s="254" t="s">
        <v>152</v>
      </c>
      <c r="G5" s="254" t="s">
        <v>54</v>
      </c>
      <c r="H5" s="254" t="s">
        <v>151</v>
      </c>
      <c r="I5" s="254" t="s">
        <v>239</v>
      </c>
      <c r="J5" s="254" t="s">
        <v>240</v>
      </c>
      <c r="K5" s="254" t="s">
        <v>244</v>
      </c>
      <c r="L5" s="254" t="s">
        <v>68</v>
      </c>
      <c r="M5" s="265" t="s">
        <v>56</v>
      </c>
    </row>
    <row r="6" spans="1:15" s="35" customFormat="1" ht="36.75" customHeight="1" x14ac:dyDescent="0.25">
      <c r="A6" s="265"/>
      <c r="B6" s="268"/>
      <c r="C6" s="265"/>
      <c r="D6" s="73" t="s">
        <v>69</v>
      </c>
      <c r="E6" s="73" t="s">
        <v>70</v>
      </c>
      <c r="F6" s="260"/>
      <c r="G6" s="260"/>
      <c r="H6" s="260"/>
      <c r="I6" s="260"/>
      <c r="J6" s="260"/>
      <c r="K6" s="260"/>
      <c r="L6" s="260"/>
      <c r="M6" s="265"/>
    </row>
    <row r="7" spans="1:15" x14ac:dyDescent="0.25">
      <c r="A7" s="45">
        <v>1</v>
      </c>
      <c r="B7" s="85"/>
      <c r="C7" s="45">
        <v>3</v>
      </c>
      <c r="D7" s="45">
        <v>4</v>
      </c>
      <c r="E7" s="45">
        <v>5</v>
      </c>
      <c r="F7" s="82">
        <v>6</v>
      </c>
      <c r="G7" s="45">
        <v>7</v>
      </c>
      <c r="H7" s="87">
        <v>8</v>
      </c>
      <c r="I7" s="45">
        <v>9</v>
      </c>
      <c r="J7" s="49">
        <v>10</v>
      </c>
      <c r="K7" s="49"/>
      <c r="L7" s="45">
        <v>11</v>
      </c>
      <c r="M7" s="45">
        <v>12</v>
      </c>
    </row>
    <row r="8" spans="1:15" ht="54" customHeight="1" x14ac:dyDescent="0.25">
      <c r="A8" s="38">
        <v>1</v>
      </c>
      <c r="B8" s="83" t="s">
        <v>74</v>
      </c>
      <c r="C8" s="36" t="s">
        <v>73</v>
      </c>
      <c r="D8" s="36"/>
      <c r="E8" s="36"/>
      <c r="F8" s="83"/>
      <c r="G8" s="64"/>
      <c r="H8" s="88"/>
      <c r="I8" s="67"/>
      <c r="J8" s="73"/>
      <c r="K8" s="73"/>
      <c r="L8" s="64" t="s">
        <v>71</v>
      </c>
      <c r="M8" s="38"/>
    </row>
    <row r="9" spans="1:15" ht="71.25" hidden="1" customHeight="1" x14ac:dyDescent="0.25">
      <c r="A9" s="65"/>
      <c r="B9" s="83"/>
      <c r="C9" s="64"/>
      <c r="D9" s="64"/>
      <c r="E9" s="64"/>
      <c r="F9" s="83"/>
      <c r="G9" s="64"/>
      <c r="H9" s="88"/>
      <c r="I9" s="67"/>
      <c r="J9" s="73"/>
      <c r="K9" s="73"/>
      <c r="L9" s="73" t="s">
        <v>71</v>
      </c>
      <c r="M9" s="65"/>
    </row>
    <row r="10" spans="1:15" ht="71.25" hidden="1" customHeight="1" x14ac:dyDescent="0.25">
      <c r="A10" s="65"/>
      <c r="B10" s="83"/>
      <c r="C10" s="64"/>
      <c r="D10" s="64"/>
      <c r="E10" s="64"/>
      <c r="F10" s="83"/>
      <c r="G10" s="64"/>
      <c r="H10" s="88"/>
      <c r="I10" s="67"/>
      <c r="J10" s="73"/>
      <c r="K10" s="73"/>
      <c r="L10" s="73" t="s">
        <v>71</v>
      </c>
      <c r="M10" s="65"/>
    </row>
    <row r="11" spans="1:15" ht="71.25" hidden="1" customHeight="1" x14ac:dyDescent="0.25">
      <c r="A11" s="65"/>
      <c r="B11" s="83"/>
      <c r="C11" s="64"/>
      <c r="D11" s="64"/>
      <c r="E11" s="64"/>
      <c r="F11" s="83"/>
      <c r="G11" s="64"/>
      <c r="H11" s="88"/>
      <c r="I11" s="67"/>
      <c r="J11" s="73"/>
      <c r="K11" s="73"/>
      <c r="L11" s="73" t="s">
        <v>71</v>
      </c>
      <c r="M11" s="65"/>
    </row>
    <row r="12" spans="1:15" ht="71.25" hidden="1" customHeight="1" x14ac:dyDescent="0.25">
      <c r="A12" s="65"/>
      <c r="B12" s="83"/>
      <c r="C12" s="64"/>
      <c r="D12" s="64"/>
      <c r="E12" s="64"/>
      <c r="F12" s="83"/>
      <c r="G12" s="64"/>
      <c r="H12" s="88"/>
      <c r="I12" s="67"/>
      <c r="J12" s="73"/>
      <c r="K12" s="73"/>
      <c r="L12" s="73" t="s">
        <v>71</v>
      </c>
      <c r="M12" s="65"/>
    </row>
    <row r="13" spans="1:15" ht="71.25" hidden="1" customHeight="1" x14ac:dyDescent="0.25">
      <c r="A13" s="65"/>
      <c r="B13" s="83"/>
      <c r="C13" s="64"/>
      <c r="D13" s="64"/>
      <c r="E13" s="64"/>
      <c r="F13" s="83"/>
      <c r="G13" s="64"/>
      <c r="H13" s="88"/>
      <c r="I13" s="67"/>
      <c r="J13" s="73"/>
      <c r="K13" s="73"/>
      <c r="L13" s="73" t="s">
        <v>71</v>
      </c>
      <c r="M13" s="65"/>
    </row>
    <row r="14" spans="1:15" ht="71.25" hidden="1" customHeight="1" x14ac:dyDescent="0.25">
      <c r="A14" s="65"/>
      <c r="B14" s="83"/>
      <c r="C14" s="64"/>
      <c r="D14" s="64"/>
      <c r="E14" s="64"/>
      <c r="F14" s="83"/>
      <c r="G14" s="64"/>
      <c r="H14" s="88"/>
      <c r="I14" s="67"/>
      <c r="J14" s="73"/>
      <c r="K14" s="73"/>
      <c r="L14" s="73" t="s">
        <v>71</v>
      </c>
      <c r="M14" s="65"/>
    </row>
    <row r="15" spans="1:15" ht="25.5" customHeight="1" x14ac:dyDescent="0.25">
      <c r="A15" s="254" t="s">
        <v>3</v>
      </c>
      <c r="B15" s="261" t="s">
        <v>133</v>
      </c>
      <c r="C15" s="254" t="s">
        <v>73</v>
      </c>
      <c r="D15" s="36">
        <v>2018</v>
      </c>
      <c r="E15" s="36">
        <v>2024</v>
      </c>
      <c r="F15" s="75" t="s">
        <v>141</v>
      </c>
      <c r="G15" s="66" t="s">
        <v>143</v>
      </c>
      <c r="H15" s="89">
        <v>2</v>
      </c>
      <c r="I15" s="67"/>
      <c r="J15" s="73">
        <f>H15*I15</f>
        <v>0</v>
      </c>
      <c r="K15" s="73"/>
      <c r="L15" s="73"/>
      <c r="M15" s="36"/>
    </row>
    <row r="16" spans="1:15" ht="15.75" customHeight="1" x14ac:dyDescent="0.25">
      <c r="A16" s="255"/>
      <c r="B16" s="262"/>
      <c r="C16" s="255"/>
      <c r="D16" s="155">
        <v>2018</v>
      </c>
      <c r="E16" s="155">
        <v>2024</v>
      </c>
      <c r="F16" s="75" t="s">
        <v>142</v>
      </c>
      <c r="G16" s="66" t="s">
        <v>144</v>
      </c>
      <c r="H16" s="89">
        <v>100</v>
      </c>
      <c r="I16" s="67">
        <v>500</v>
      </c>
      <c r="J16" s="73">
        <f t="shared" ref="J16:J75" si="0">H16*I16</f>
        <v>50000</v>
      </c>
      <c r="K16" s="73"/>
      <c r="L16" s="67"/>
      <c r="M16" s="67"/>
    </row>
    <row r="17" spans="1:14" ht="15.75" customHeight="1" x14ac:dyDescent="0.25">
      <c r="A17" s="255"/>
      <c r="B17" s="262"/>
      <c r="C17" s="255"/>
      <c r="D17" s="155">
        <v>2018</v>
      </c>
      <c r="E17" s="155">
        <v>2024</v>
      </c>
      <c r="F17" s="75" t="s">
        <v>145</v>
      </c>
      <c r="G17" s="66" t="s">
        <v>146</v>
      </c>
      <c r="H17" s="89">
        <v>4</v>
      </c>
      <c r="I17" s="67">
        <v>20000</v>
      </c>
      <c r="J17" s="73">
        <f t="shared" si="0"/>
        <v>80000</v>
      </c>
      <c r="K17" s="73"/>
      <c r="L17" s="67"/>
      <c r="M17" s="67"/>
    </row>
    <row r="18" spans="1:14" ht="15.75" customHeight="1" x14ac:dyDescent="0.25">
      <c r="A18" s="255"/>
      <c r="B18" s="262"/>
      <c r="C18" s="255"/>
      <c r="D18" s="155">
        <v>2018</v>
      </c>
      <c r="E18" s="155">
        <v>2024</v>
      </c>
      <c r="F18" s="75" t="s">
        <v>147</v>
      </c>
      <c r="G18" s="66" t="s">
        <v>146</v>
      </c>
      <c r="H18" s="89">
        <v>8</v>
      </c>
      <c r="I18" s="67">
        <v>5665</v>
      </c>
      <c r="J18" s="73">
        <f t="shared" si="0"/>
        <v>45320</v>
      </c>
      <c r="K18" s="73" t="s">
        <v>245</v>
      </c>
      <c r="L18" s="67"/>
      <c r="M18" s="67"/>
    </row>
    <row r="19" spans="1:14" ht="15.75" customHeight="1" x14ac:dyDescent="0.25">
      <c r="A19" s="255"/>
      <c r="B19" s="262"/>
      <c r="C19" s="255"/>
      <c r="D19" s="155">
        <v>2018</v>
      </c>
      <c r="E19" s="155">
        <v>2024</v>
      </c>
      <c r="F19" s="113" t="s">
        <v>386</v>
      </c>
      <c r="G19" s="66" t="s">
        <v>146</v>
      </c>
      <c r="H19" s="89">
        <v>4</v>
      </c>
      <c r="I19" s="111">
        <v>11605</v>
      </c>
      <c r="J19" s="111">
        <f t="shared" si="0"/>
        <v>46420</v>
      </c>
      <c r="K19" s="111"/>
      <c r="L19" s="111"/>
      <c r="M19" s="111"/>
    </row>
    <row r="20" spans="1:14" ht="15.75" customHeight="1" x14ac:dyDescent="0.25">
      <c r="A20" s="255"/>
      <c r="B20" s="262"/>
      <c r="C20" s="255"/>
      <c r="D20" s="155">
        <v>2018</v>
      </c>
      <c r="E20" s="155">
        <v>2024</v>
      </c>
      <c r="F20" s="75" t="s">
        <v>148</v>
      </c>
      <c r="G20" s="66" t="s">
        <v>146</v>
      </c>
      <c r="H20" s="89">
        <v>8</v>
      </c>
      <c r="I20" s="67">
        <v>3112</v>
      </c>
      <c r="J20" s="111">
        <f t="shared" si="0"/>
        <v>24896</v>
      </c>
      <c r="K20" s="73"/>
      <c r="L20" s="67"/>
      <c r="M20" s="67"/>
    </row>
    <row r="21" spans="1:14" ht="15.75" customHeight="1" x14ac:dyDescent="0.25">
      <c r="A21" s="118"/>
      <c r="B21" s="120"/>
      <c r="C21" s="118"/>
      <c r="D21" s="257"/>
      <c r="E21" s="258"/>
      <c r="F21" s="258"/>
      <c r="G21" s="258"/>
      <c r="H21" s="258"/>
      <c r="I21" s="259"/>
      <c r="J21" s="121">
        <f>J16+J17+J18+J19+J20</f>
        <v>246636</v>
      </c>
      <c r="K21" s="121"/>
      <c r="L21" s="121"/>
      <c r="M21" s="121"/>
    </row>
    <row r="22" spans="1:14" ht="25.5" customHeight="1" x14ac:dyDescent="0.25">
      <c r="A22" s="254" t="s">
        <v>75</v>
      </c>
      <c r="B22" s="261" t="s">
        <v>132</v>
      </c>
      <c r="C22" s="254" t="s">
        <v>73</v>
      </c>
      <c r="D22" s="36">
        <v>2019</v>
      </c>
      <c r="E22" s="36">
        <v>2019</v>
      </c>
      <c r="F22" s="83" t="s">
        <v>252</v>
      </c>
      <c r="G22" s="64" t="s">
        <v>88</v>
      </c>
      <c r="H22" s="88">
        <v>130</v>
      </c>
      <c r="I22" s="67">
        <v>7871</v>
      </c>
      <c r="J22" s="73">
        <f t="shared" si="0"/>
        <v>1023230</v>
      </c>
      <c r="K22" s="73"/>
      <c r="L22" s="50"/>
      <c r="M22" s="50"/>
      <c r="N22" s="69"/>
    </row>
    <row r="23" spans="1:14" ht="15.75" customHeight="1" x14ac:dyDescent="0.25">
      <c r="A23" s="255"/>
      <c r="B23" s="262"/>
      <c r="C23" s="255"/>
      <c r="D23" s="67">
        <v>2019</v>
      </c>
      <c r="E23" s="155">
        <v>2020</v>
      </c>
      <c r="F23" s="83" t="s">
        <v>257</v>
      </c>
      <c r="G23" s="67" t="s">
        <v>146</v>
      </c>
      <c r="H23" s="88">
        <v>70</v>
      </c>
      <c r="I23" s="67">
        <v>300</v>
      </c>
      <c r="J23" s="73">
        <f t="shared" si="0"/>
        <v>21000</v>
      </c>
      <c r="K23" s="73"/>
      <c r="L23" s="50"/>
      <c r="M23" s="50"/>
      <c r="N23" s="69"/>
    </row>
    <row r="24" spans="1:14" ht="42" customHeight="1" x14ac:dyDescent="0.25">
      <c r="A24" s="255"/>
      <c r="B24" s="262"/>
      <c r="C24" s="255"/>
      <c r="D24" s="67">
        <v>2019</v>
      </c>
      <c r="E24" s="155">
        <v>2020</v>
      </c>
      <c r="F24" s="83" t="s">
        <v>251</v>
      </c>
      <c r="G24" s="73" t="s">
        <v>249</v>
      </c>
      <c r="H24" s="88">
        <v>1</v>
      </c>
      <c r="I24" s="67">
        <v>55755</v>
      </c>
      <c r="J24" s="73">
        <f t="shared" si="0"/>
        <v>55755</v>
      </c>
      <c r="K24" s="73"/>
      <c r="L24" s="50"/>
      <c r="M24" s="50"/>
      <c r="N24" s="69"/>
    </row>
    <row r="25" spans="1:14" ht="15.75" customHeight="1" x14ac:dyDescent="0.25">
      <c r="A25" s="255"/>
      <c r="B25" s="262"/>
      <c r="C25" s="255"/>
      <c r="D25" s="111">
        <v>2019</v>
      </c>
      <c r="E25" s="155">
        <v>2020</v>
      </c>
      <c r="F25" s="112" t="s">
        <v>153</v>
      </c>
      <c r="G25" s="111" t="s">
        <v>146</v>
      </c>
      <c r="H25" s="88">
        <v>6</v>
      </c>
      <c r="I25" s="111">
        <v>3112</v>
      </c>
      <c r="J25" s="111">
        <f t="shared" si="0"/>
        <v>18672</v>
      </c>
      <c r="K25" s="111"/>
      <c r="L25" s="50"/>
      <c r="M25" s="50"/>
      <c r="N25" s="69"/>
    </row>
    <row r="26" spans="1:14" ht="15.75" customHeight="1" x14ac:dyDescent="0.25">
      <c r="A26" s="255"/>
      <c r="B26" s="262"/>
      <c r="C26" s="255"/>
      <c r="D26" s="111">
        <v>2019</v>
      </c>
      <c r="E26" s="155">
        <v>2020</v>
      </c>
      <c r="F26" s="112" t="s">
        <v>387</v>
      </c>
      <c r="G26" s="111" t="s">
        <v>146</v>
      </c>
      <c r="H26" s="88">
        <v>1</v>
      </c>
      <c r="I26" s="111">
        <v>15620</v>
      </c>
      <c r="J26" s="111">
        <f t="shared" si="0"/>
        <v>15620</v>
      </c>
      <c r="K26" s="111"/>
      <c r="L26" s="50"/>
      <c r="M26" s="50"/>
      <c r="N26" s="69"/>
    </row>
    <row r="27" spans="1:14" ht="15.75" customHeight="1" x14ac:dyDescent="0.25">
      <c r="A27" s="255"/>
      <c r="B27" s="262"/>
      <c r="C27" s="255"/>
      <c r="D27" s="131">
        <v>2019</v>
      </c>
      <c r="E27" s="155">
        <v>2020</v>
      </c>
      <c r="F27" s="132" t="s">
        <v>429</v>
      </c>
      <c r="G27" s="131" t="s">
        <v>83</v>
      </c>
      <c r="H27" s="88">
        <v>1450</v>
      </c>
      <c r="I27" s="131">
        <v>1006</v>
      </c>
      <c r="J27" s="131">
        <f t="shared" si="0"/>
        <v>1458700</v>
      </c>
      <c r="K27" s="131"/>
      <c r="L27" s="50"/>
      <c r="M27" s="50"/>
      <c r="N27" s="69"/>
    </row>
    <row r="28" spans="1:14" ht="15.75" customHeight="1" x14ac:dyDescent="0.25">
      <c r="A28" s="256"/>
      <c r="B28" s="262"/>
      <c r="C28" s="255"/>
      <c r="D28" s="92">
        <v>2019</v>
      </c>
      <c r="E28" s="155">
        <v>2020</v>
      </c>
      <c r="F28" s="93" t="s">
        <v>154</v>
      </c>
      <c r="G28" s="92" t="s">
        <v>146</v>
      </c>
      <c r="H28" s="88">
        <v>3</v>
      </c>
      <c r="I28" s="92">
        <v>8551</v>
      </c>
      <c r="J28" s="111">
        <f t="shared" si="0"/>
        <v>25653</v>
      </c>
      <c r="K28" s="92"/>
      <c r="L28" s="50"/>
      <c r="M28" s="50"/>
      <c r="N28" s="69"/>
    </row>
    <row r="29" spans="1:14" ht="15.75" customHeight="1" x14ac:dyDescent="0.25">
      <c r="A29" s="123"/>
      <c r="B29" s="269"/>
      <c r="C29" s="260"/>
      <c r="D29" s="257"/>
      <c r="E29" s="258"/>
      <c r="F29" s="258"/>
      <c r="G29" s="258"/>
      <c r="H29" s="258"/>
      <c r="I29" s="259"/>
      <c r="J29" s="121">
        <f>J22+J23+J24+J25+J26+J27+J28</f>
        <v>2618630</v>
      </c>
      <c r="K29" s="121"/>
      <c r="L29" s="50"/>
      <c r="M29" s="50"/>
      <c r="N29" s="69"/>
    </row>
    <row r="30" spans="1:14" ht="25.5" customHeight="1" x14ac:dyDescent="0.25">
      <c r="A30" s="254" t="s">
        <v>76</v>
      </c>
      <c r="B30" s="261" t="s">
        <v>155</v>
      </c>
      <c r="C30" s="254" t="s">
        <v>73</v>
      </c>
      <c r="D30" s="36">
        <v>2019</v>
      </c>
      <c r="E30" s="36">
        <v>2019</v>
      </c>
      <c r="F30" s="83" t="s">
        <v>252</v>
      </c>
      <c r="G30" s="64" t="s">
        <v>88</v>
      </c>
      <c r="H30" s="88">
        <v>291</v>
      </c>
      <c r="I30" s="67">
        <v>1650</v>
      </c>
      <c r="J30" s="111">
        <f t="shared" si="0"/>
        <v>480150</v>
      </c>
      <c r="K30" s="73"/>
      <c r="L30" s="66"/>
      <c r="M30" s="66"/>
      <c r="N30" s="70"/>
    </row>
    <row r="31" spans="1:14" ht="51" x14ac:dyDescent="0.25">
      <c r="A31" s="255"/>
      <c r="B31" s="262"/>
      <c r="C31" s="255"/>
      <c r="D31" s="68">
        <v>2019</v>
      </c>
      <c r="E31" s="155">
        <v>2019</v>
      </c>
      <c r="F31" s="83" t="s">
        <v>251</v>
      </c>
      <c r="G31" s="68" t="s">
        <v>249</v>
      </c>
      <c r="H31" s="88">
        <v>1</v>
      </c>
      <c r="I31" s="68">
        <v>26398</v>
      </c>
      <c r="J31" s="73">
        <f t="shared" si="0"/>
        <v>26398</v>
      </c>
      <c r="K31" s="73"/>
      <c r="L31" s="73" t="s">
        <v>72</v>
      </c>
      <c r="M31" s="74" t="s">
        <v>247</v>
      </c>
      <c r="N31" s="70"/>
    </row>
    <row r="32" spans="1:14" ht="15.75" x14ac:dyDescent="0.25">
      <c r="A32" s="255"/>
      <c r="B32" s="262"/>
      <c r="C32" s="255"/>
      <c r="D32" s="68">
        <v>2019</v>
      </c>
      <c r="E32" s="155">
        <v>2019</v>
      </c>
      <c r="F32" s="83" t="s">
        <v>154</v>
      </c>
      <c r="G32" s="68" t="s">
        <v>146</v>
      </c>
      <c r="H32" s="88">
        <v>4</v>
      </c>
      <c r="I32" s="68">
        <v>5665</v>
      </c>
      <c r="J32" s="73">
        <f t="shared" si="0"/>
        <v>22660</v>
      </c>
      <c r="K32" s="73"/>
      <c r="L32" s="66"/>
      <c r="M32" s="66"/>
      <c r="N32" s="70"/>
    </row>
    <row r="33" spans="1:14" ht="15.75" x14ac:dyDescent="0.25">
      <c r="A33" s="260"/>
      <c r="B33" s="262"/>
      <c r="C33" s="255"/>
      <c r="D33" s="68">
        <v>2019</v>
      </c>
      <c r="E33" s="155">
        <v>2019</v>
      </c>
      <c r="F33" s="83" t="s">
        <v>153</v>
      </c>
      <c r="G33" s="68" t="s">
        <v>146</v>
      </c>
      <c r="H33" s="88">
        <v>2</v>
      </c>
      <c r="I33" s="68">
        <v>3112</v>
      </c>
      <c r="J33" s="73">
        <f t="shared" si="0"/>
        <v>6224</v>
      </c>
      <c r="K33" s="73"/>
      <c r="L33" s="66"/>
      <c r="M33" s="66"/>
      <c r="N33" s="70"/>
    </row>
    <row r="34" spans="1:14" ht="15.75" x14ac:dyDescent="0.25">
      <c r="A34" s="118"/>
      <c r="B34" s="269"/>
      <c r="C34" s="260"/>
      <c r="D34" s="257"/>
      <c r="E34" s="258"/>
      <c r="F34" s="258"/>
      <c r="G34" s="258"/>
      <c r="H34" s="258"/>
      <c r="I34" s="259"/>
      <c r="J34" s="121">
        <f>J30+J31+J32+J33</f>
        <v>535432</v>
      </c>
      <c r="K34" s="121"/>
      <c r="L34" s="66"/>
      <c r="M34" s="66"/>
      <c r="N34" s="70"/>
    </row>
    <row r="35" spans="1:14" ht="22.5" customHeight="1" x14ac:dyDescent="0.25">
      <c r="A35" s="254" t="s">
        <v>77</v>
      </c>
      <c r="B35" s="261" t="s">
        <v>136</v>
      </c>
      <c r="C35" s="254" t="s">
        <v>73</v>
      </c>
      <c r="D35" s="68">
        <v>2019</v>
      </c>
      <c r="E35" s="68">
        <v>2020</v>
      </c>
      <c r="F35" s="83" t="s">
        <v>156</v>
      </c>
      <c r="G35" s="68" t="s">
        <v>88</v>
      </c>
      <c r="H35" s="88">
        <v>105</v>
      </c>
      <c r="I35" s="68">
        <v>1650</v>
      </c>
      <c r="J35" s="73">
        <f t="shared" si="0"/>
        <v>173250</v>
      </c>
      <c r="K35" s="73"/>
      <c r="L35" s="66"/>
      <c r="M35" s="66"/>
      <c r="N35" s="70"/>
    </row>
    <row r="36" spans="1:14" ht="22.5" customHeight="1" x14ac:dyDescent="0.25">
      <c r="A36" s="255"/>
      <c r="B36" s="262"/>
      <c r="C36" s="255"/>
      <c r="D36" s="121">
        <v>2019</v>
      </c>
      <c r="E36" s="155">
        <v>2020</v>
      </c>
      <c r="F36" s="122" t="s">
        <v>389</v>
      </c>
      <c r="G36" s="121" t="s">
        <v>146</v>
      </c>
      <c r="H36" s="88">
        <v>4</v>
      </c>
      <c r="I36" s="121">
        <v>5200</v>
      </c>
      <c r="J36" s="121">
        <f t="shared" si="0"/>
        <v>20800</v>
      </c>
      <c r="K36" s="121"/>
      <c r="L36" s="66"/>
      <c r="M36" s="66"/>
      <c r="N36" s="70"/>
    </row>
    <row r="37" spans="1:14" ht="51" x14ac:dyDescent="0.25">
      <c r="A37" s="255"/>
      <c r="B37" s="262"/>
      <c r="C37" s="255"/>
      <c r="D37" s="68">
        <v>2019</v>
      </c>
      <c r="E37" s="155">
        <v>2020</v>
      </c>
      <c r="F37" s="83" t="s">
        <v>251</v>
      </c>
      <c r="G37" s="68" t="s">
        <v>249</v>
      </c>
      <c r="H37" s="88">
        <v>1</v>
      </c>
      <c r="I37" s="68">
        <v>31130</v>
      </c>
      <c r="J37" s="73">
        <f t="shared" si="0"/>
        <v>31130</v>
      </c>
      <c r="K37" s="73"/>
      <c r="L37" s="73" t="s">
        <v>72</v>
      </c>
      <c r="M37" s="74" t="s">
        <v>247</v>
      </c>
      <c r="N37" s="70"/>
    </row>
    <row r="38" spans="1:14" ht="25.5" customHeight="1" x14ac:dyDescent="0.25">
      <c r="A38" s="255"/>
      <c r="B38" s="262"/>
      <c r="C38" s="255"/>
      <c r="D38" s="68">
        <v>2019</v>
      </c>
      <c r="E38" s="155">
        <v>2020</v>
      </c>
      <c r="F38" s="83" t="s">
        <v>157</v>
      </c>
      <c r="G38" s="68" t="s">
        <v>256</v>
      </c>
      <c r="H38" s="88"/>
      <c r="I38" s="68"/>
      <c r="J38" s="73">
        <f t="shared" si="0"/>
        <v>0</v>
      </c>
      <c r="K38" s="73"/>
      <c r="L38" s="66"/>
      <c r="M38" s="66"/>
      <c r="N38" s="70"/>
    </row>
    <row r="39" spans="1:14" ht="25.5" customHeight="1" x14ac:dyDescent="0.25">
      <c r="A39" s="260"/>
      <c r="B39" s="262"/>
      <c r="C39" s="255"/>
      <c r="D39" s="68">
        <v>2019</v>
      </c>
      <c r="E39" s="155">
        <v>2020</v>
      </c>
      <c r="F39" s="83" t="s">
        <v>153</v>
      </c>
      <c r="G39" s="68" t="s">
        <v>146</v>
      </c>
      <c r="H39" s="88">
        <v>3</v>
      </c>
      <c r="I39" s="68">
        <v>3112</v>
      </c>
      <c r="J39" s="73">
        <f t="shared" si="0"/>
        <v>9336</v>
      </c>
      <c r="K39" s="73"/>
      <c r="L39" s="66"/>
      <c r="M39" s="66"/>
      <c r="N39" s="70"/>
    </row>
    <row r="40" spans="1:14" ht="25.5" customHeight="1" x14ac:dyDescent="0.25">
      <c r="A40" s="118"/>
      <c r="B40" s="263"/>
      <c r="C40" s="256"/>
      <c r="D40" s="257"/>
      <c r="E40" s="258"/>
      <c r="F40" s="258"/>
      <c r="G40" s="258"/>
      <c r="H40" s="258"/>
      <c r="I40" s="259"/>
      <c r="J40" s="121">
        <f>J35+J36+J37+J38+J39</f>
        <v>234516</v>
      </c>
      <c r="K40" s="121"/>
      <c r="L40" s="66"/>
      <c r="M40" s="66"/>
      <c r="N40" s="70"/>
    </row>
    <row r="41" spans="1:14" ht="25.5" customHeight="1" x14ac:dyDescent="0.25">
      <c r="A41" s="254" t="s">
        <v>78</v>
      </c>
      <c r="B41" s="261" t="s">
        <v>158</v>
      </c>
      <c r="C41" s="254" t="s">
        <v>73</v>
      </c>
      <c r="D41" s="68">
        <v>2020</v>
      </c>
      <c r="E41" s="68">
        <v>2024</v>
      </c>
      <c r="F41" s="83" t="s">
        <v>159</v>
      </c>
      <c r="G41" s="73" t="s">
        <v>83</v>
      </c>
      <c r="H41" s="88">
        <v>800</v>
      </c>
      <c r="I41" s="67"/>
      <c r="J41" s="73">
        <f t="shared" si="0"/>
        <v>0</v>
      </c>
      <c r="K41" s="73"/>
      <c r="L41" s="66"/>
      <c r="M41" s="66"/>
      <c r="N41" s="70"/>
    </row>
    <row r="42" spans="1:14" ht="15.75" x14ac:dyDescent="0.25">
      <c r="A42" s="255"/>
      <c r="B42" s="262"/>
      <c r="C42" s="255"/>
      <c r="D42" s="155">
        <v>2020</v>
      </c>
      <c r="E42" s="155">
        <v>2024</v>
      </c>
      <c r="F42" s="83" t="s">
        <v>160</v>
      </c>
      <c r="G42" s="64" t="s">
        <v>83</v>
      </c>
      <c r="H42" s="88">
        <v>800</v>
      </c>
      <c r="I42" s="67">
        <v>1006</v>
      </c>
      <c r="J42" s="73">
        <f t="shared" si="0"/>
        <v>804800</v>
      </c>
      <c r="K42" s="73"/>
      <c r="L42" s="66"/>
      <c r="M42" s="66"/>
      <c r="N42" s="70"/>
    </row>
    <row r="43" spans="1:14" ht="15.75" x14ac:dyDescent="0.25">
      <c r="A43" s="255"/>
      <c r="B43" s="262"/>
      <c r="C43" s="255"/>
      <c r="D43" s="155">
        <v>2020</v>
      </c>
      <c r="E43" s="155">
        <v>2024</v>
      </c>
      <c r="F43" s="83" t="s">
        <v>253</v>
      </c>
      <c r="G43" s="64" t="s">
        <v>88</v>
      </c>
      <c r="H43" s="88">
        <v>291</v>
      </c>
      <c r="I43" s="67">
        <v>1650</v>
      </c>
      <c r="J43" s="73">
        <f t="shared" si="0"/>
        <v>480150</v>
      </c>
      <c r="K43" s="73"/>
      <c r="L43" s="66"/>
      <c r="M43" s="66"/>
      <c r="N43" s="70"/>
    </row>
    <row r="44" spans="1:14" ht="15.75" x14ac:dyDescent="0.25">
      <c r="A44" s="255"/>
      <c r="B44" s="262"/>
      <c r="C44" s="255"/>
      <c r="D44" s="155">
        <v>2020</v>
      </c>
      <c r="E44" s="155">
        <v>2024</v>
      </c>
      <c r="F44" s="115" t="s">
        <v>388</v>
      </c>
      <c r="G44" s="114" t="s">
        <v>146</v>
      </c>
      <c r="H44" s="88">
        <v>1</v>
      </c>
      <c r="I44" s="114">
        <v>99964</v>
      </c>
      <c r="J44" s="114">
        <f t="shared" si="0"/>
        <v>99964</v>
      </c>
      <c r="K44" s="114"/>
      <c r="L44" s="66"/>
      <c r="M44" s="66"/>
      <c r="N44" s="70"/>
    </row>
    <row r="45" spans="1:14" ht="15.75" x14ac:dyDescent="0.25">
      <c r="A45" s="255"/>
      <c r="B45" s="262"/>
      <c r="C45" s="255"/>
      <c r="D45" s="155">
        <v>2020</v>
      </c>
      <c r="E45" s="155">
        <v>2024</v>
      </c>
      <c r="F45" s="83" t="s">
        <v>388</v>
      </c>
      <c r="G45" s="73" t="s">
        <v>146</v>
      </c>
      <c r="H45" s="88">
        <v>2</v>
      </c>
      <c r="I45" s="73">
        <v>134343</v>
      </c>
      <c r="J45" s="73">
        <f t="shared" si="0"/>
        <v>268686</v>
      </c>
      <c r="K45" s="73"/>
      <c r="L45" s="66"/>
      <c r="M45" s="66"/>
      <c r="N45" s="70"/>
    </row>
    <row r="46" spans="1:14" ht="27.75" customHeight="1" x14ac:dyDescent="0.25">
      <c r="A46" s="255"/>
      <c r="B46" s="262"/>
      <c r="C46" s="255"/>
      <c r="D46" s="155">
        <v>2020</v>
      </c>
      <c r="E46" s="155">
        <v>2024</v>
      </c>
      <c r="F46" s="83" t="s">
        <v>258</v>
      </c>
      <c r="G46" s="64" t="s">
        <v>254</v>
      </c>
      <c r="H46" s="88">
        <v>291</v>
      </c>
      <c r="I46" s="67">
        <v>1650</v>
      </c>
      <c r="J46" s="73">
        <f t="shared" si="0"/>
        <v>480150</v>
      </c>
      <c r="K46" s="73"/>
      <c r="L46" s="66"/>
      <c r="M46" s="66"/>
      <c r="N46" s="71"/>
    </row>
    <row r="47" spans="1:14" ht="15.75" x14ac:dyDescent="0.25">
      <c r="A47" s="255"/>
      <c r="B47" s="262"/>
      <c r="C47" s="255"/>
      <c r="D47" s="155">
        <v>2020</v>
      </c>
      <c r="E47" s="155">
        <v>2024</v>
      </c>
      <c r="F47" s="83" t="s">
        <v>154</v>
      </c>
      <c r="G47" s="68" t="s">
        <v>146</v>
      </c>
      <c r="H47" s="88">
        <v>4</v>
      </c>
      <c r="I47" s="68">
        <v>5665</v>
      </c>
      <c r="J47" s="73">
        <f t="shared" si="0"/>
        <v>22660</v>
      </c>
      <c r="K47" s="73"/>
      <c r="L47" s="66"/>
      <c r="M47" s="66"/>
      <c r="N47" s="71"/>
    </row>
    <row r="48" spans="1:14" ht="15.75" x14ac:dyDescent="0.25">
      <c r="A48" s="260"/>
      <c r="B48" s="262"/>
      <c r="C48" s="255"/>
      <c r="D48" s="155">
        <v>2020</v>
      </c>
      <c r="E48" s="155">
        <v>2024</v>
      </c>
      <c r="F48" s="83" t="s">
        <v>161</v>
      </c>
      <c r="G48" s="73" t="s">
        <v>146</v>
      </c>
      <c r="H48" s="88">
        <v>2</v>
      </c>
      <c r="I48" s="67">
        <v>3112</v>
      </c>
      <c r="J48" s="73">
        <f t="shared" si="0"/>
        <v>6224</v>
      </c>
      <c r="K48" s="73"/>
      <c r="L48" s="66"/>
      <c r="M48" s="66"/>
      <c r="N48" s="71"/>
    </row>
    <row r="49" spans="1:14" ht="15.75" x14ac:dyDescent="0.25">
      <c r="A49" s="118"/>
      <c r="B49" s="263"/>
      <c r="C49" s="256"/>
      <c r="D49" s="257"/>
      <c r="E49" s="258"/>
      <c r="F49" s="258"/>
      <c r="G49" s="258"/>
      <c r="H49" s="258"/>
      <c r="I49" s="259"/>
      <c r="J49" s="121">
        <f>J41+J42+J43+J44+J45+J46+J47+J48</f>
        <v>2162634</v>
      </c>
      <c r="K49" s="121"/>
      <c r="L49" s="66"/>
      <c r="M49" s="66"/>
      <c r="N49" s="71"/>
    </row>
    <row r="50" spans="1:14" ht="25.5" x14ac:dyDescent="0.25">
      <c r="A50" s="254" t="s">
        <v>79</v>
      </c>
      <c r="B50" s="261" t="s">
        <v>162</v>
      </c>
      <c r="C50" s="254" t="s">
        <v>73</v>
      </c>
      <c r="D50" s="68">
        <v>2020</v>
      </c>
      <c r="E50" s="68">
        <v>2021</v>
      </c>
      <c r="F50" s="83" t="s">
        <v>252</v>
      </c>
      <c r="G50" s="68" t="s">
        <v>254</v>
      </c>
      <c r="H50" s="88">
        <v>291</v>
      </c>
      <c r="I50" s="68">
        <v>1650</v>
      </c>
      <c r="J50" s="73">
        <f t="shared" si="0"/>
        <v>480150</v>
      </c>
      <c r="K50" s="73"/>
      <c r="L50" s="66"/>
      <c r="M50" s="66"/>
      <c r="N50" s="71"/>
    </row>
    <row r="51" spans="1:14" ht="15.75" x14ac:dyDescent="0.25">
      <c r="A51" s="255"/>
      <c r="B51" s="262"/>
      <c r="C51" s="255"/>
      <c r="D51" s="155">
        <v>2020</v>
      </c>
      <c r="E51" s="155">
        <v>2021</v>
      </c>
      <c r="F51" s="83" t="s">
        <v>150</v>
      </c>
      <c r="G51" s="68"/>
      <c r="H51" s="88">
        <v>3</v>
      </c>
      <c r="I51" s="68"/>
      <c r="J51" s="73">
        <f t="shared" si="0"/>
        <v>0</v>
      </c>
      <c r="K51" s="73"/>
      <c r="L51" s="66"/>
      <c r="M51" s="66"/>
      <c r="N51" s="71"/>
    </row>
    <row r="52" spans="1:14" ht="15.75" x14ac:dyDescent="0.25">
      <c r="A52" s="255"/>
      <c r="B52" s="262"/>
      <c r="C52" s="255"/>
      <c r="D52" s="155">
        <v>2020</v>
      </c>
      <c r="E52" s="155">
        <v>2021</v>
      </c>
      <c r="F52" s="84" t="s">
        <v>291</v>
      </c>
      <c r="G52" s="76"/>
      <c r="H52" s="88">
        <v>3</v>
      </c>
      <c r="I52" s="76"/>
      <c r="J52" s="76">
        <f t="shared" si="0"/>
        <v>0</v>
      </c>
      <c r="K52" s="76"/>
      <c r="L52" s="66"/>
      <c r="M52" s="66"/>
      <c r="N52" s="71"/>
    </row>
    <row r="53" spans="1:14" ht="25.5" x14ac:dyDescent="0.25">
      <c r="A53" s="255"/>
      <c r="B53" s="262"/>
      <c r="C53" s="255"/>
      <c r="D53" s="155">
        <v>2020</v>
      </c>
      <c r="E53" s="155">
        <v>2021</v>
      </c>
      <c r="F53" s="83" t="s">
        <v>163</v>
      </c>
      <c r="G53" s="68" t="s">
        <v>249</v>
      </c>
      <c r="H53" s="88">
        <v>1</v>
      </c>
      <c r="I53" s="68">
        <v>99000</v>
      </c>
      <c r="J53" s="73">
        <v>99000</v>
      </c>
      <c r="K53" s="73"/>
      <c r="L53" s="66"/>
      <c r="M53" s="66"/>
      <c r="N53" s="71"/>
    </row>
    <row r="54" spans="1:14" ht="25.5" x14ac:dyDescent="0.25">
      <c r="A54" s="255"/>
      <c r="B54" s="262"/>
      <c r="C54" s="255"/>
      <c r="D54" s="155">
        <v>2020</v>
      </c>
      <c r="E54" s="155">
        <v>2021</v>
      </c>
      <c r="F54" s="83" t="s">
        <v>164</v>
      </c>
      <c r="G54" s="76" t="s">
        <v>249</v>
      </c>
      <c r="H54" s="88">
        <v>1</v>
      </c>
      <c r="I54" s="68">
        <v>99000</v>
      </c>
      <c r="J54" s="73">
        <f t="shared" si="0"/>
        <v>99000</v>
      </c>
      <c r="K54" s="73"/>
      <c r="L54" s="66"/>
      <c r="M54" s="66"/>
      <c r="N54" s="71"/>
    </row>
    <row r="55" spans="1:14" ht="15.75" x14ac:dyDescent="0.25">
      <c r="A55" s="255"/>
      <c r="B55" s="262"/>
      <c r="C55" s="255"/>
      <c r="D55" s="155">
        <v>2020</v>
      </c>
      <c r="E55" s="155">
        <v>2021</v>
      </c>
      <c r="F55" s="83" t="s">
        <v>154</v>
      </c>
      <c r="G55" s="68" t="s">
        <v>146</v>
      </c>
      <c r="H55" s="88">
        <v>6</v>
      </c>
      <c r="I55" s="68">
        <v>5665</v>
      </c>
      <c r="J55" s="73">
        <f t="shared" si="0"/>
        <v>33990</v>
      </c>
      <c r="K55" s="73"/>
      <c r="L55" s="66"/>
      <c r="M55" s="66"/>
      <c r="N55" s="71"/>
    </row>
    <row r="56" spans="1:14" ht="15.75" x14ac:dyDescent="0.25">
      <c r="A56" s="255"/>
      <c r="B56" s="262"/>
      <c r="C56" s="255"/>
      <c r="D56" s="155">
        <v>2020</v>
      </c>
      <c r="E56" s="155">
        <v>2021</v>
      </c>
      <c r="F56" s="83" t="s">
        <v>255</v>
      </c>
      <c r="G56" s="68" t="s">
        <v>146</v>
      </c>
      <c r="H56" s="88">
        <v>6</v>
      </c>
      <c r="I56" s="68">
        <v>3112</v>
      </c>
      <c r="J56" s="73">
        <f t="shared" si="0"/>
        <v>18672</v>
      </c>
      <c r="K56" s="73"/>
      <c r="L56" s="66"/>
      <c r="M56" s="66"/>
      <c r="N56" s="71"/>
    </row>
    <row r="57" spans="1:14" ht="15.75" x14ac:dyDescent="0.25">
      <c r="A57" s="255"/>
      <c r="B57" s="262"/>
      <c r="C57" s="255"/>
      <c r="D57" s="155">
        <v>2020</v>
      </c>
      <c r="E57" s="155">
        <v>2021</v>
      </c>
      <c r="F57" s="83" t="s">
        <v>165</v>
      </c>
      <c r="G57" s="68"/>
      <c r="H57" s="88"/>
      <c r="I57" s="68"/>
      <c r="J57" s="73">
        <f t="shared" si="0"/>
        <v>0</v>
      </c>
      <c r="K57" s="73"/>
      <c r="L57" s="66"/>
      <c r="M57" s="66"/>
      <c r="N57" s="71"/>
    </row>
    <row r="58" spans="1:14" ht="38.25" x14ac:dyDescent="0.25">
      <c r="A58" s="260"/>
      <c r="B58" s="262"/>
      <c r="C58" s="255"/>
      <c r="D58" s="155">
        <v>2020</v>
      </c>
      <c r="E58" s="155">
        <v>2021</v>
      </c>
      <c r="F58" s="83" t="s">
        <v>166</v>
      </c>
      <c r="G58" s="68"/>
      <c r="H58" s="88"/>
      <c r="I58" s="68"/>
      <c r="J58" s="73">
        <f t="shared" si="0"/>
        <v>0</v>
      </c>
      <c r="K58" s="73"/>
      <c r="L58" s="66"/>
      <c r="M58" s="66"/>
      <c r="N58" s="71"/>
    </row>
    <row r="59" spans="1:14" ht="15.75" x14ac:dyDescent="0.25">
      <c r="A59" s="118"/>
      <c r="B59" s="263"/>
      <c r="C59" s="256"/>
      <c r="D59" s="257"/>
      <c r="E59" s="258"/>
      <c r="F59" s="258"/>
      <c r="G59" s="258"/>
      <c r="H59" s="258"/>
      <c r="I59" s="259"/>
      <c r="J59" s="121">
        <f>J50+J51+J52+J53+J54+J55+J56+J57+J58</f>
        <v>730812</v>
      </c>
      <c r="K59" s="121"/>
      <c r="L59" s="66"/>
      <c r="M59" s="66"/>
      <c r="N59" s="71"/>
    </row>
    <row r="60" spans="1:14" ht="25.5" x14ac:dyDescent="0.25">
      <c r="A60" s="254" t="s">
        <v>168</v>
      </c>
      <c r="B60" s="261" t="s">
        <v>167</v>
      </c>
      <c r="C60" s="254" t="s">
        <v>73</v>
      </c>
      <c r="D60" s="68">
        <v>2020</v>
      </c>
      <c r="E60" s="68">
        <v>2021</v>
      </c>
      <c r="F60" s="83" t="s">
        <v>252</v>
      </c>
      <c r="G60" s="68" t="s">
        <v>88</v>
      </c>
      <c r="H60" s="88">
        <v>70</v>
      </c>
      <c r="I60" s="68">
        <v>1650</v>
      </c>
      <c r="J60" s="73">
        <f t="shared" si="0"/>
        <v>115500</v>
      </c>
      <c r="K60" s="73"/>
      <c r="L60" s="66"/>
      <c r="M60" s="66"/>
      <c r="N60" s="71"/>
    </row>
    <row r="61" spans="1:14" ht="51" x14ac:dyDescent="0.25">
      <c r="A61" s="255"/>
      <c r="B61" s="262"/>
      <c r="C61" s="255"/>
      <c r="D61" s="155">
        <v>2020</v>
      </c>
      <c r="E61" s="155">
        <v>2021</v>
      </c>
      <c r="F61" s="83" t="s">
        <v>251</v>
      </c>
      <c r="G61" s="68" t="s">
        <v>146</v>
      </c>
      <c r="H61" s="88">
        <v>4</v>
      </c>
      <c r="I61" s="68"/>
      <c r="J61" s="73">
        <f t="shared" si="0"/>
        <v>0</v>
      </c>
      <c r="K61" s="73"/>
      <c r="L61" s="73" t="s">
        <v>72</v>
      </c>
      <c r="M61" s="74" t="s">
        <v>247</v>
      </c>
      <c r="N61" s="71"/>
    </row>
    <row r="62" spans="1:14" ht="15.75" x14ac:dyDescent="0.25">
      <c r="A62" s="255"/>
      <c r="B62" s="262"/>
      <c r="C62" s="255"/>
      <c r="D62" s="155">
        <v>2020</v>
      </c>
      <c r="E62" s="155">
        <v>2021</v>
      </c>
      <c r="F62" s="83" t="s">
        <v>154</v>
      </c>
      <c r="G62" s="68" t="s">
        <v>146</v>
      </c>
      <c r="H62" s="88">
        <v>2</v>
      </c>
      <c r="I62" s="68">
        <v>5665</v>
      </c>
      <c r="J62" s="73">
        <f t="shared" si="0"/>
        <v>11330</v>
      </c>
      <c r="K62" s="73"/>
      <c r="L62" s="66"/>
      <c r="M62" s="66"/>
      <c r="N62" s="71"/>
    </row>
    <row r="63" spans="1:14" ht="15.75" x14ac:dyDescent="0.25">
      <c r="A63" s="255"/>
      <c r="B63" s="262"/>
      <c r="C63" s="255"/>
      <c r="D63" s="155">
        <v>2020</v>
      </c>
      <c r="E63" s="155">
        <v>2021</v>
      </c>
      <c r="F63" s="83" t="s">
        <v>153</v>
      </c>
      <c r="G63" s="68" t="s">
        <v>146</v>
      </c>
      <c r="H63" s="88">
        <v>2</v>
      </c>
      <c r="I63" s="68">
        <v>3112</v>
      </c>
      <c r="J63" s="73">
        <f t="shared" si="0"/>
        <v>6224</v>
      </c>
      <c r="K63" s="73"/>
      <c r="L63" s="66"/>
      <c r="M63" s="66"/>
      <c r="N63" s="71"/>
    </row>
    <row r="64" spans="1:14" ht="15.75" x14ac:dyDescent="0.25">
      <c r="A64" s="118"/>
      <c r="B64" s="120"/>
      <c r="C64" s="118"/>
      <c r="D64" s="257"/>
      <c r="E64" s="258"/>
      <c r="F64" s="258"/>
      <c r="G64" s="258"/>
      <c r="H64" s="258"/>
      <c r="I64" s="259"/>
      <c r="J64" s="121">
        <f>J60+J61+J62+J63</f>
        <v>133054</v>
      </c>
      <c r="K64" s="121"/>
      <c r="L64" s="66"/>
      <c r="M64" s="66"/>
      <c r="N64" s="71"/>
    </row>
    <row r="65" spans="1:14" ht="27" customHeight="1" x14ac:dyDescent="0.25">
      <c r="A65" s="254" t="s">
        <v>170</v>
      </c>
      <c r="B65" s="261" t="s">
        <v>169</v>
      </c>
      <c r="C65" s="254" t="s">
        <v>73</v>
      </c>
      <c r="D65" s="68">
        <v>2022</v>
      </c>
      <c r="E65" s="68">
        <v>2023</v>
      </c>
      <c r="F65" s="83" t="s">
        <v>163</v>
      </c>
      <c r="G65" s="68" t="s">
        <v>249</v>
      </c>
      <c r="H65" s="88">
        <v>1</v>
      </c>
      <c r="I65" s="68">
        <v>99000</v>
      </c>
      <c r="J65" s="73">
        <v>99000</v>
      </c>
      <c r="K65" s="73"/>
      <c r="L65" s="66"/>
      <c r="M65" s="66"/>
      <c r="N65" s="71"/>
    </row>
    <row r="66" spans="1:14" ht="25.5" x14ac:dyDescent="0.25">
      <c r="A66" s="255"/>
      <c r="B66" s="262"/>
      <c r="C66" s="255"/>
      <c r="D66" s="155">
        <v>2022</v>
      </c>
      <c r="E66" s="155">
        <v>2023</v>
      </c>
      <c r="F66" s="83" t="s">
        <v>252</v>
      </c>
      <c r="G66" s="68" t="s">
        <v>390</v>
      </c>
      <c r="H66" s="88">
        <v>291</v>
      </c>
      <c r="I66" s="68">
        <v>1650</v>
      </c>
      <c r="J66" s="73">
        <f t="shared" si="0"/>
        <v>480150</v>
      </c>
      <c r="K66" s="73"/>
      <c r="L66" s="66"/>
      <c r="M66" s="66"/>
      <c r="N66" s="71"/>
    </row>
    <row r="67" spans="1:14" ht="51" x14ac:dyDescent="0.25">
      <c r="A67" s="255"/>
      <c r="B67" s="262"/>
      <c r="C67" s="255"/>
      <c r="D67" s="155">
        <v>2022</v>
      </c>
      <c r="E67" s="155">
        <v>2023</v>
      </c>
      <c r="F67" s="83" t="s">
        <v>251</v>
      </c>
      <c r="G67" s="68" t="s">
        <v>249</v>
      </c>
      <c r="H67" s="88">
        <v>1</v>
      </c>
      <c r="I67" s="68">
        <v>16026</v>
      </c>
      <c r="J67" s="73">
        <f t="shared" si="0"/>
        <v>16026</v>
      </c>
      <c r="K67" s="73"/>
      <c r="L67" s="73" t="s">
        <v>72</v>
      </c>
      <c r="M67" s="74" t="s">
        <v>247</v>
      </c>
      <c r="N67" s="71"/>
    </row>
    <row r="68" spans="1:14" ht="15.75" x14ac:dyDescent="0.25">
      <c r="A68" s="255"/>
      <c r="B68" s="262"/>
      <c r="C68" s="255"/>
      <c r="D68" s="155">
        <v>2022</v>
      </c>
      <c r="E68" s="155">
        <v>2023</v>
      </c>
      <c r="F68" s="112" t="s">
        <v>154</v>
      </c>
      <c r="G68" s="111" t="s">
        <v>146</v>
      </c>
      <c r="H68" s="88">
        <v>4</v>
      </c>
      <c r="I68" s="111">
        <v>5665</v>
      </c>
      <c r="J68" s="111">
        <f t="shared" si="0"/>
        <v>22660</v>
      </c>
      <c r="K68" s="111"/>
      <c r="L68" s="111"/>
      <c r="M68" s="74"/>
      <c r="N68" s="71"/>
    </row>
    <row r="69" spans="1:14" ht="15.75" x14ac:dyDescent="0.25">
      <c r="A69" s="255"/>
      <c r="B69" s="262"/>
      <c r="C69" s="255"/>
      <c r="D69" s="155">
        <v>2022</v>
      </c>
      <c r="E69" s="155">
        <v>2023</v>
      </c>
      <c r="F69" s="83" t="s">
        <v>153</v>
      </c>
      <c r="G69" s="68" t="s">
        <v>146</v>
      </c>
      <c r="H69" s="88">
        <v>4</v>
      </c>
      <c r="I69" s="68">
        <v>3112</v>
      </c>
      <c r="J69" s="73">
        <f t="shared" si="0"/>
        <v>12448</v>
      </c>
      <c r="K69" s="73"/>
      <c r="L69" s="66"/>
      <c r="M69" s="66"/>
      <c r="N69" s="71"/>
    </row>
    <row r="70" spans="1:14" ht="15.75" x14ac:dyDescent="0.25">
      <c r="A70" s="118"/>
      <c r="B70" s="263"/>
      <c r="C70" s="118"/>
      <c r="D70" s="257"/>
      <c r="E70" s="258"/>
      <c r="F70" s="258"/>
      <c r="G70" s="258"/>
      <c r="H70" s="258"/>
      <c r="I70" s="259"/>
      <c r="J70" s="121">
        <f>J65+J66+J67+J68+J69</f>
        <v>630284</v>
      </c>
      <c r="K70" s="121"/>
      <c r="L70" s="66"/>
      <c r="M70" s="66"/>
      <c r="N70" s="71"/>
    </row>
    <row r="71" spans="1:14" ht="15.75" x14ac:dyDescent="0.25">
      <c r="A71" s="254" t="s">
        <v>241</v>
      </c>
      <c r="B71" s="261" t="s">
        <v>242</v>
      </c>
      <c r="C71" s="254" t="s">
        <v>73</v>
      </c>
      <c r="D71" s="73">
        <v>2019</v>
      </c>
      <c r="E71" s="73">
        <v>2020</v>
      </c>
      <c r="F71" s="83" t="s">
        <v>149</v>
      </c>
      <c r="G71" s="73" t="s">
        <v>88</v>
      </c>
      <c r="H71" s="88">
        <v>137</v>
      </c>
      <c r="I71" s="73">
        <v>8545</v>
      </c>
      <c r="J71" s="73">
        <f t="shared" ref="J71:J72" si="1">H71*I71</f>
        <v>1170665</v>
      </c>
      <c r="K71" s="73"/>
      <c r="L71" s="66"/>
      <c r="M71" s="66"/>
      <c r="N71" s="71"/>
    </row>
    <row r="72" spans="1:14" ht="15.75" x14ac:dyDescent="0.25">
      <c r="A72" s="255"/>
      <c r="B72" s="262"/>
      <c r="C72" s="255"/>
      <c r="D72" s="73">
        <v>2019</v>
      </c>
      <c r="E72" s="73">
        <v>2020</v>
      </c>
      <c r="F72" s="83" t="s">
        <v>243</v>
      </c>
      <c r="G72" s="73" t="s">
        <v>146</v>
      </c>
      <c r="H72" s="88">
        <v>6</v>
      </c>
      <c r="I72" s="73">
        <v>11605</v>
      </c>
      <c r="J72" s="73">
        <f t="shared" si="1"/>
        <v>69630</v>
      </c>
      <c r="K72" s="73"/>
      <c r="L72" s="66"/>
      <c r="M72" s="66"/>
      <c r="N72" s="71"/>
    </row>
    <row r="73" spans="1:14" ht="15.75" x14ac:dyDescent="0.25">
      <c r="A73" s="118"/>
      <c r="B73" s="269"/>
      <c r="C73" s="118"/>
      <c r="D73" s="257"/>
      <c r="E73" s="270"/>
      <c r="F73" s="270"/>
      <c r="G73" s="270"/>
      <c r="H73" s="270"/>
      <c r="I73" s="271"/>
      <c r="J73" s="121">
        <f>J71+J72</f>
        <v>1240295</v>
      </c>
      <c r="K73" s="121"/>
      <c r="L73" s="66"/>
      <c r="M73" s="66"/>
      <c r="N73" s="71"/>
    </row>
    <row r="74" spans="1:14" ht="24" customHeight="1" x14ac:dyDescent="0.25">
      <c r="A74" s="265" t="s">
        <v>261</v>
      </c>
      <c r="B74" s="264" t="s">
        <v>178</v>
      </c>
      <c r="C74" s="265" t="s">
        <v>73</v>
      </c>
      <c r="D74" s="74">
        <v>2018</v>
      </c>
      <c r="E74" s="73">
        <v>2018</v>
      </c>
      <c r="F74" s="83" t="s">
        <v>248</v>
      </c>
      <c r="G74" s="73" t="s">
        <v>88</v>
      </c>
      <c r="H74" s="88">
        <v>990</v>
      </c>
      <c r="I74" s="73">
        <v>33</v>
      </c>
      <c r="J74" s="73">
        <f t="shared" si="0"/>
        <v>32670</v>
      </c>
      <c r="K74" s="73"/>
      <c r="L74" s="66"/>
      <c r="M74" s="66"/>
      <c r="N74" s="71"/>
    </row>
    <row r="75" spans="1:14" ht="42" customHeight="1" x14ac:dyDescent="0.25">
      <c r="A75" s="265"/>
      <c r="B75" s="264"/>
      <c r="C75" s="265"/>
      <c r="D75" s="74">
        <v>2018</v>
      </c>
      <c r="E75" s="73">
        <v>2018</v>
      </c>
      <c r="F75" s="83" t="s">
        <v>384</v>
      </c>
      <c r="G75" s="73" t="s">
        <v>249</v>
      </c>
      <c r="H75" s="88">
        <v>1</v>
      </c>
      <c r="I75" s="73">
        <v>19869</v>
      </c>
      <c r="J75" s="73">
        <f t="shared" si="0"/>
        <v>19869</v>
      </c>
      <c r="K75" s="73"/>
      <c r="L75" s="66"/>
      <c r="M75" s="66"/>
      <c r="N75" s="71"/>
    </row>
    <row r="76" spans="1:14" ht="24" customHeight="1" x14ac:dyDescent="0.25">
      <c r="A76" s="265"/>
      <c r="B76" s="264"/>
      <c r="C76" s="265"/>
      <c r="D76" s="74">
        <v>2018</v>
      </c>
      <c r="E76" s="73">
        <v>2018</v>
      </c>
      <c r="F76" s="83" t="s">
        <v>259</v>
      </c>
      <c r="G76" s="73" t="s">
        <v>146</v>
      </c>
      <c r="H76" s="88">
        <v>14</v>
      </c>
      <c r="I76" s="67">
        <v>3840</v>
      </c>
      <c r="J76" s="73">
        <v>69888</v>
      </c>
      <c r="K76" s="73"/>
      <c r="L76" s="73" t="s">
        <v>72</v>
      </c>
      <c r="M76" s="74" t="s">
        <v>246</v>
      </c>
      <c r="N76" s="71"/>
    </row>
    <row r="77" spans="1:14" ht="24" customHeight="1" x14ac:dyDescent="0.25">
      <c r="A77" s="121"/>
      <c r="B77" s="119"/>
      <c r="C77" s="121"/>
      <c r="D77" s="257"/>
      <c r="E77" s="270"/>
      <c r="F77" s="270"/>
      <c r="G77" s="270"/>
      <c r="H77" s="270"/>
      <c r="I77" s="271"/>
      <c r="J77" s="121">
        <f>J74+J75+J76</f>
        <v>122427</v>
      </c>
      <c r="K77" s="121"/>
      <c r="L77" s="121"/>
      <c r="M77" s="74"/>
      <c r="N77" s="71"/>
    </row>
    <row r="78" spans="1:14" ht="24" customHeight="1" x14ac:dyDescent="0.25">
      <c r="A78" s="265" t="s">
        <v>260</v>
      </c>
      <c r="B78" s="261" t="s">
        <v>179</v>
      </c>
      <c r="C78" s="265" t="s">
        <v>73</v>
      </c>
      <c r="D78" s="74">
        <v>2018</v>
      </c>
      <c r="E78" s="73">
        <v>2018</v>
      </c>
      <c r="F78" s="83" t="s">
        <v>248</v>
      </c>
      <c r="G78" s="73" t="s">
        <v>88</v>
      </c>
      <c r="H78" s="88">
        <v>435</v>
      </c>
      <c r="I78" s="73">
        <v>33</v>
      </c>
      <c r="J78" s="73">
        <f t="shared" ref="J78:J79" si="2">H78*I78</f>
        <v>14355</v>
      </c>
      <c r="K78" s="73"/>
      <c r="L78" s="73"/>
      <c r="M78" s="74"/>
      <c r="N78" s="71"/>
    </row>
    <row r="79" spans="1:14" ht="36.75" customHeight="1" x14ac:dyDescent="0.25">
      <c r="A79" s="265"/>
      <c r="B79" s="262"/>
      <c r="C79" s="265"/>
      <c r="D79" s="74">
        <v>2018</v>
      </c>
      <c r="E79" s="73">
        <v>2018</v>
      </c>
      <c r="F79" s="83" t="s">
        <v>385</v>
      </c>
      <c r="G79" s="73" t="s">
        <v>249</v>
      </c>
      <c r="H79" s="88">
        <v>1</v>
      </c>
      <c r="I79" s="73">
        <v>13919</v>
      </c>
      <c r="J79" s="73">
        <f t="shared" si="2"/>
        <v>13919</v>
      </c>
      <c r="K79" s="73"/>
      <c r="L79" s="73"/>
      <c r="M79" s="74"/>
      <c r="N79" s="71"/>
    </row>
    <row r="80" spans="1:14" ht="24" customHeight="1" x14ac:dyDescent="0.25">
      <c r="A80" s="265"/>
      <c r="B80" s="269"/>
      <c r="C80" s="265"/>
      <c r="D80" s="74">
        <v>2018</v>
      </c>
      <c r="E80" s="73">
        <v>2018</v>
      </c>
      <c r="F80" s="83" t="s">
        <v>259</v>
      </c>
      <c r="G80" s="73" t="s">
        <v>146</v>
      </c>
      <c r="H80" s="88">
        <v>7</v>
      </c>
      <c r="I80" s="73">
        <v>3840</v>
      </c>
      <c r="J80" s="73">
        <v>34944</v>
      </c>
      <c r="K80" s="73"/>
      <c r="L80" s="73" t="s">
        <v>72</v>
      </c>
      <c r="M80" s="74" t="s">
        <v>246</v>
      </c>
      <c r="N80" s="71"/>
    </row>
    <row r="81" spans="1:14" ht="24" customHeight="1" x14ac:dyDescent="0.25">
      <c r="A81" s="121"/>
      <c r="B81" s="120"/>
      <c r="C81" s="121"/>
      <c r="D81" s="257"/>
      <c r="E81" s="270"/>
      <c r="F81" s="270"/>
      <c r="G81" s="270"/>
      <c r="H81" s="270"/>
      <c r="I81" s="271"/>
      <c r="J81" s="121">
        <f>J78+J79+J80</f>
        <v>63218</v>
      </c>
      <c r="K81" s="121"/>
      <c r="L81" s="121"/>
      <c r="M81" s="74"/>
      <c r="N81" s="71"/>
    </row>
    <row r="82" spans="1:14" ht="24" customHeight="1" x14ac:dyDescent="0.25">
      <c r="A82" s="265" t="s">
        <v>262</v>
      </c>
      <c r="B82" s="261" t="s">
        <v>177</v>
      </c>
      <c r="C82" s="265" t="s">
        <v>73</v>
      </c>
      <c r="D82" s="74">
        <v>2018</v>
      </c>
      <c r="E82" s="73">
        <v>2018</v>
      </c>
      <c r="F82" s="83" t="s">
        <v>248</v>
      </c>
      <c r="G82" s="73" t="s">
        <v>88</v>
      </c>
      <c r="H82" s="88">
        <v>335</v>
      </c>
      <c r="I82" s="73">
        <v>33</v>
      </c>
      <c r="J82" s="73">
        <f t="shared" ref="J82:J83" si="3">H82*I82</f>
        <v>11055</v>
      </c>
      <c r="K82" s="73"/>
      <c r="L82" s="73"/>
      <c r="M82" s="74"/>
      <c r="N82" s="71"/>
    </row>
    <row r="83" spans="1:14" ht="24" customHeight="1" x14ac:dyDescent="0.25">
      <c r="A83" s="265"/>
      <c r="B83" s="262"/>
      <c r="C83" s="265"/>
      <c r="D83" s="74">
        <v>2018</v>
      </c>
      <c r="E83" s="73">
        <v>2018</v>
      </c>
      <c r="F83" s="83" t="s">
        <v>250</v>
      </c>
      <c r="G83" s="73" t="s">
        <v>249</v>
      </c>
      <c r="H83" s="88">
        <v>1</v>
      </c>
      <c r="I83" s="73">
        <v>13044</v>
      </c>
      <c r="J83" s="73">
        <f t="shared" si="3"/>
        <v>13044</v>
      </c>
      <c r="K83" s="73"/>
      <c r="L83" s="73"/>
      <c r="M83" s="74"/>
      <c r="N83" s="71"/>
    </row>
    <row r="84" spans="1:14" ht="24" customHeight="1" x14ac:dyDescent="0.25">
      <c r="A84" s="265"/>
      <c r="B84" s="269"/>
      <c r="C84" s="265"/>
      <c r="D84" s="74">
        <v>2018</v>
      </c>
      <c r="E84" s="73">
        <v>2018</v>
      </c>
      <c r="F84" s="83" t="s">
        <v>259</v>
      </c>
      <c r="G84" s="73" t="s">
        <v>146</v>
      </c>
      <c r="H84" s="88">
        <v>5</v>
      </c>
      <c r="I84" s="73">
        <v>3840</v>
      </c>
      <c r="J84" s="73">
        <v>24960</v>
      </c>
      <c r="K84" s="73"/>
      <c r="L84" s="73" t="s">
        <v>72</v>
      </c>
      <c r="M84" s="74" t="s">
        <v>246</v>
      </c>
      <c r="N84" s="71"/>
    </row>
    <row r="85" spans="1:14" ht="24" customHeight="1" x14ac:dyDescent="0.25">
      <c r="A85" s="121"/>
      <c r="B85" s="120"/>
      <c r="C85" s="117"/>
      <c r="D85" s="257"/>
      <c r="E85" s="270"/>
      <c r="F85" s="270"/>
      <c r="G85" s="270"/>
      <c r="H85" s="270"/>
      <c r="I85" s="271"/>
      <c r="J85" s="121">
        <f>J82+J83+J84</f>
        <v>49059</v>
      </c>
      <c r="K85" s="121"/>
      <c r="L85" s="121"/>
      <c r="M85" s="74"/>
      <c r="N85" s="71"/>
    </row>
    <row r="86" spans="1:14" ht="24" customHeight="1" x14ac:dyDescent="0.25">
      <c r="A86" s="265" t="s">
        <v>263</v>
      </c>
      <c r="B86" s="261" t="s">
        <v>180</v>
      </c>
      <c r="C86" s="254" t="s">
        <v>73</v>
      </c>
      <c r="D86" s="74">
        <v>2018</v>
      </c>
      <c r="E86" s="73">
        <v>2018</v>
      </c>
      <c r="F86" s="83" t="s">
        <v>248</v>
      </c>
      <c r="G86" s="73" t="s">
        <v>88</v>
      </c>
      <c r="H86" s="88">
        <v>490</v>
      </c>
      <c r="I86" s="73">
        <v>33</v>
      </c>
      <c r="J86" s="73">
        <f t="shared" ref="J86:J135" si="4">H86*I86</f>
        <v>16170</v>
      </c>
      <c r="K86" s="73"/>
      <c r="L86" s="73"/>
      <c r="M86" s="74"/>
      <c r="N86" s="71"/>
    </row>
    <row r="87" spans="1:14" ht="24" customHeight="1" x14ac:dyDescent="0.25">
      <c r="A87" s="265"/>
      <c r="B87" s="262"/>
      <c r="C87" s="255"/>
      <c r="D87" s="74">
        <v>2018</v>
      </c>
      <c r="E87" s="73">
        <v>2018</v>
      </c>
      <c r="F87" s="83" t="s">
        <v>250</v>
      </c>
      <c r="G87" s="73" t="s">
        <v>249</v>
      </c>
      <c r="H87" s="88">
        <v>1</v>
      </c>
      <c r="I87" s="73">
        <v>13919</v>
      </c>
      <c r="J87" s="73">
        <f>H87*I87</f>
        <v>13919</v>
      </c>
      <c r="K87" s="73"/>
      <c r="L87" s="73"/>
      <c r="M87" s="74"/>
      <c r="N87" s="71"/>
    </row>
    <row r="88" spans="1:14" ht="24" customHeight="1" x14ac:dyDescent="0.25">
      <c r="A88" s="265"/>
      <c r="B88" s="269"/>
      <c r="C88" s="260"/>
      <c r="D88" s="74">
        <v>2018</v>
      </c>
      <c r="E88" s="73">
        <v>2018</v>
      </c>
      <c r="F88" s="83" t="s">
        <v>259</v>
      </c>
      <c r="G88" s="73" t="s">
        <v>146</v>
      </c>
      <c r="H88" s="88">
        <v>8</v>
      </c>
      <c r="I88" s="73">
        <v>3840</v>
      </c>
      <c r="J88" s="73">
        <v>39936</v>
      </c>
      <c r="K88" s="73"/>
      <c r="L88" s="73" t="s">
        <v>72</v>
      </c>
      <c r="M88" s="74" t="s">
        <v>246</v>
      </c>
      <c r="N88" s="71"/>
    </row>
    <row r="89" spans="1:14" ht="24" customHeight="1" x14ac:dyDescent="0.25">
      <c r="A89" s="117"/>
      <c r="B89" s="120"/>
      <c r="C89" s="118"/>
      <c r="D89" s="257"/>
      <c r="E89" s="270"/>
      <c r="F89" s="270"/>
      <c r="G89" s="270"/>
      <c r="H89" s="270"/>
      <c r="I89" s="271"/>
      <c r="J89" s="121">
        <f>J86+J87+J88</f>
        <v>70025</v>
      </c>
      <c r="K89" s="121"/>
      <c r="L89" s="121"/>
      <c r="M89" s="74"/>
      <c r="N89" s="71"/>
    </row>
    <row r="90" spans="1:14" ht="24" customHeight="1" x14ac:dyDescent="0.25">
      <c r="A90" s="254" t="s">
        <v>264</v>
      </c>
      <c r="B90" s="261" t="s">
        <v>181</v>
      </c>
      <c r="C90" s="254" t="s">
        <v>73</v>
      </c>
      <c r="D90" s="74">
        <v>2018</v>
      </c>
      <c r="E90" s="73">
        <v>2018</v>
      </c>
      <c r="F90" s="83" t="s">
        <v>248</v>
      </c>
      <c r="G90" s="73" t="s">
        <v>88</v>
      </c>
      <c r="H90" s="88">
        <v>245</v>
      </c>
      <c r="I90" s="73">
        <v>33</v>
      </c>
      <c r="J90" s="73">
        <f t="shared" si="4"/>
        <v>8085</v>
      </c>
      <c r="K90" s="73"/>
      <c r="L90" s="73"/>
      <c r="M90" s="74"/>
      <c r="N90" s="71"/>
    </row>
    <row r="91" spans="1:14" ht="24" customHeight="1" x14ac:dyDescent="0.25">
      <c r="A91" s="255"/>
      <c r="B91" s="262"/>
      <c r="C91" s="255"/>
      <c r="D91" s="74">
        <v>2018</v>
      </c>
      <c r="E91" s="73">
        <v>2018</v>
      </c>
      <c r="F91" s="83" t="s">
        <v>250</v>
      </c>
      <c r="G91" s="73" t="s">
        <v>249</v>
      </c>
      <c r="H91" s="88">
        <v>1</v>
      </c>
      <c r="I91" s="73">
        <v>11994</v>
      </c>
      <c r="J91" s="73">
        <f t="shared" si="4"/>
        <v>11994</v>
      </c>
      <c r="K91" s="73"/>
      <c r="L91" s="73"/>
      <c r="M91" s="74"/>
      <c r="N91" s="71"/>
    </row>
    <row r="92" spans="1:14" ht="24" customHeight="1" x14ac:dyDescent="0.25">
      <c r="A92" s="260"/>
      <c r="B92" s="269"/>
      <c r="C92" s="260"/>
      <c r="D92" s="74">
        <v>2018</v>
      </c>
      <c r="E92" s="73">
        <v>2018</v>
      </c>
      <c r="F92" s="83" t="s">
        <v>259</v>
      </c>
      <c r="G92" s="73" t="s">
        <v>146</v>
      </c>
      <c r="H92" s="88">
        <v>4</v>
      </c>
      <c r="I92" s="73">
        <v>3840</v>
      </c>
      <c r="J92" s="73">
        <v>19968</v>
      </c>
      <c r="K92" s="73"/>
      <c r="L92" s="36" t="s">
        <v>72</v>
      </c>
      <c r="M92" s="74" t="s">
        <v>246</v>
      </c>
      <c r="N92" s="71"/>
    </row>
    <row r="93" spans="1:14" ht="24" customHeight="1" x14ac:dyDescent="0.25">
      <c r="A93" s="118"/>
      <c r="B93" s="120"/>
      <c r="C93" s="118"/>
      <c r="D93" s="257"/>
      <c r="E93" s="270"/>
      <c r="F93" s="270"/>
      <c r="G93" s="270"/>
      <c r="H93" s="270"/>
      <c r="I93" s="271"/>
      <c r="J93" s="121">
        <f>J90+J91+J92</f>
        <v>40047</v>
      </c>
      <c r="K93" s="121"/>
      <c r="L93" s="121"/>
      <c r="M93" s="74"/>
      <c r="N93" s="71"/>
    </row>
    <row r="94" spans="1:14" ht="24" customHeight="1" x14ac:dyDescent="0.25">
      <c r="A94" s="254" t="s">
        <v>265</v>
      </c>
      <c r="B94" s="261" t="s">
        <v>182</v>
      </c>
      <c r="C94" s="254" t="s">
        <v>73</v>
      </c>
      <c r="D94" s="74">
        <v>2018</v>
      </c>
      <c r="E94" s="73">
        <v>2018</v>
      </c>
      <c r="F94" s="83" t="s">
        <v>248</v>
      </c>
      <c r="G94" s="73" t="s">
        <v>88</v>
      </c>
      <c r="H94" s="88">
        <v>470</v>
      </c>
      <c r="I94" s="73">
        <v>33</v>
      </c>
      <c r="J94" s="73">
        <f t="shared" si="4"/>
        <v>15510</v>
      </c>
      <c r="K94" s="73"/>
      <c r="L94" s="73"/>
      <c r="M94" s="74"/>
      <c r="N94" s="71"/>
    </row>
    <row r="95" spans="1:14" ht="24" customHeight="1" x14ac:dyDescent="0.25">
      <c r="A95" s="255"/>
      <c r="B95" s="262"/>
      <c r="C95" s="255"/>
      <c r="D95" s="74">
        <v>2018</v>
      </c>
      <c r="E95" s="73">
        <v>2018</v>
      </c>
      <c r="F95" s="83" t="s">
        <v>250</v>
      </c>
      <c r="G95" s="73" t="s">
        <v>249</v>
      </c>
      <c r="H95" s="88">
        <v>1</v>
      </c>
      <c r="I95" s="73">
        <v>13919</v>
      </c>
      <c r="J95" s="73">
        <f t="shared" si="4"/>
        <v>13919</v>
      </c>
      <c r="K95" s="73"/>
      <c r="L95" s="73"/>
      <c r="M95" s="74"/>
      <c r="N95" s="71"/>
    </row>
    <row r="96" spans="1:14" ht="24" customHeight="1" x14ac:dyDescent="0.25">
      <c r="A96" s="260"/>
      <c r="B96" s="269"/>
      <c r="C96" s="260"/>
      <c r="D96" s="74">
        <v>2018</v>
      </c>
      <c r="E96" s="73">
        <v>2018</v>
      </c>
      <c r="F96" s="83" t="s">
        <v>259</v>
      </c>
      <c r="G96" s="73" t="s">
        <v>146</v>
      </c>
      <c r="H96" s="88">
        <v>7</v>
      </c>
      <c r="I96" s="73">
        <v>3840</v>
      </c>
      <c r="J96" s="73">
        <v>34944</v>
      </c>
      <c r="K96" s="73"/>
      <c r="L96" s="73" t="s">
        <v>72</v>
      </c>
      <c r="M96" s="74" t="s">
        <v>246</v>
      </c>
      <c r="N96" s="71"/>
    </row>
    <row r="97" spans="1:14" ht="24" customHeight="1" x14ac:dyDescent="0.25">
      <c r="A97" s="118"/>
      <c r="B97" s="120"/>
      <c r="C97" s="118"/>
      <c r="D97" s="257"/>
      <c r="E97" s="270"/>
      <c r="F97" s="270"/>
      <c r="G97" s="270"/>
      <c r="H97" s="270"/>
      <c r="I97" s="271"/>
      <c r="J97" s="121">
        <f>J94+J95+J96</f>
        <v>64373</v>
      </c>
      <c r="K97" s="121"/>
      <c r="L97" s="121"/>
      <c r="M97" s="74"/>
      <c r="N97" s="71"/>
    </row>
    <row r="98" spans="1:14" ht="24" customHeight="1" x14ac:dyDescent="0.25">
      <c r="A98" s="254" t="s">
        <v>275</v>
      </c>
      <c r="B98" s="261" t="s">
        <v>183</v>
      </c>
      <c r="C98" s="254" t="s">
        <v>73</v>
      </c>
      <c r="D98" s="74">
        <v>2020</v>
      </c>
      <c r="E98" s="73">
        <v>2021</v>
      </c>
      <c r="F98" s="83" t="s">
        <v>102</v>
      </c>
      <c r="G98" s="73" t="s">
        <v>83</v>
      </c>
      <c r="H98" s="88">
        <v>400</v>
      </c>
      <c r="I98" s="73">
        <v>1006</v>
      </c>
      <c r="J98" s="73">
        <f t="shared" si="4"/>
        <v>402400</v>
      </c>
      <c r="K98" s="73"/>
      <c r="L98" s="73"/>
      <c r="M98" s="74"/>
      <c r="N98" s="71"/>
    </row>
    <row r="99" spans="1:14" ht="24" customHeight="1" x14ac:dyDescent="0.25">
      <c r="A99" s="255"/>
      <c r="B99" s="262"/>
      <c r="C99" s="255"/>
      <c r="D99" s="74">
        <v>2020</v>
      </c>
      <c r="E99" s="155">
        <v>2021</v>
      </c>
      <c r="F99" s="83"/>
      <c r="G99" s="73"/>
      <c r="H99" s="88">
        <v>0</v>
      </c>
      <c r="I99" s="73"/>
      <c r="J99" s="73">
        <f t="shared" si="4"/>
        <v>0</v>
      </c>
      <c r="K99" s="73"/>
      <c r="L99" s="73"/>
      <c r="M99" s="74"/>
      <c r="N99" s="71"/>
    </row>
    <row r="100" spans="1:14" ht="24" customHeight="1" x14ac:dyDescent="0.25">
      <c r="A100" s="260"/>
      <c r="B100" s="269"/>
      <c r="C100" s="260"/>
      <c r="D100" s="74">
        <v>2020</v>
      </c>
      <c r="E100" s="155">
        <v>2021</v>
      </c>
      <c r="F100" s="83"/>
      <c r="G100" s="73"/>
      <c r="H100" s="88"/>
      <c r="I100" s="73"/>
      <c r="J100" s="73">
        <f t="shared" si="4"/>
        <v>0</v>
      </c>
      <c r="K100" s="73"/>
      <c r="L100" s="73"/>
      <c r="M100" s="74"/>
      <c r="N100" s="71"/>
    </row>
    <row r="101" spans="1:14" ht="24" customHeight="1" x14ac:dyDescent="0.25">
      <c r="A101" s="118"/>
      <c r="B101" s="120"/>
      <c r="C101" s="118"/>
      <c r="D101" s="257"/>
      <c r="E101" s="270"/>
      <c r="F101" s="270"/>
      <c r="G101" s="270"/>
      <c r="H101" s="270"/>
      <c r="I101" s="271"/>
      <c r="J101" s="121">
        <f>J98+J99+J100</f>
        <v>402400</v>
      </c>
      <c r="K101" s="121"/>
      <c r="L101" s="121"/>
      <c r="M101" s="74"/>
      <c r="N101" s="71"/>
    </row>
    <row r="102" spans="1:14" ht="24" customHeight="1" x14ac:dyDescent="0.25">
      <c r="A102" s="254" t="s">
        <v>266</v>
      </c>
      <c r="B102" s="261" t="s">
        <v>184</v>
      </c>
      <c r="C102" s="254" t="s">
        <v>73</v>
      </c>
      <c r="D102" s="74">
        <v>2018</v>
      </c>
      <c r="E102" s="73">
        <v>2018</v>
      </c>
      <c r="F102" s="83" t="s">
        <v>248</v>
      </c>
      <c r="G102" s="73" t="s">
        <v>88</v>
      </c>
      <c r="H102" s="88">
        <v>1010</v>
      </c>
      <c r="I102" s="73">
        <v>33</v>
      </c>
      <c r="J102" s="73">
        <f t="shared" si="4"/>
        <v>33330</v>
      </c>
      <c r="K102" s="73"/>
      <c r="L102" s="73"/>
      <c r="M102" s="74"/>
      <c r="N102" s="71"/>
    </row>
    <row r="103" spans="1:14" ht="24" customHeight="1" x14ac:dyDescent="0.25">
      <c r="A103" s="255"/>
      <c r="B103" s="262"/>
      <c r="C103" s="255"/>
      <c r="D103" s="74">
        <v>2018</v>
      </c>
      <c r="E103" s="73">
        <v>2018</v>
      </c>
      <c r="F103" s="83" t="s">
        <v>250</v>
      </c>
      <c r="G103" s="73" t="s">
        <v>249</v>
      </c>
      <c r="H103" s="88">
        <v>1</v>
      </c>
      <c r="I103" s="73">
        <v>19169</v>
      </c>
      <c r="J103" s="73">
        <f t="shared" si="4"/>
        <v>19169</v>
      </c>
      <c r="K103" s="73"/>
      <c r="L103" s="73"/>
      <c r="M103" s="74"/>
      <c r="N103" s="71"/>
    </row>
    <row r="104" spans="1:14" ht="24" customHeight="1" x14ac:dyDescent="0.25">
      <c r="A104" s="260"/>
      <c r="B104" s="269"/>
      <c r="C104" s="260"/>
      <c r="D104" s="74">
        <v>2018</v>
      </c>
      <c r="E104" s="73">
        <v>2018</v>
      </c>
      <c r="F104" s="83" t="s">
        <v>259</v>
      </c>
      <c r="G104" s="73" t="s">
        <v>146</v>
      </c>
      <c r="H104" s="88">
        <v>12</v>
      </c>
      <c r="I104" s="73">
        <v>3840</v>
      </c>
      <c r="J104" s="73">
        <v>59904</v>
      </c>
      <c r="K104" s="73"/>
      <c r="L104" s="73" t="s">
        <v>72</v>
      </c>
      <c r="M104" s="74" t="s">
        <v>246</v>
      </c>
    </row>
    <row r="105" spans="1:14" ht="24" customHeight="1" x14ac:dyDescent="0.25">
      <c r="A105" s="118"/>
      <c r="B105" s="120"/>
      <c r="C105" s="118"/>
      <c r="D105" s="257"/>
      <c r="E105" s="270"/>
      <c r="F105" s="270"/>
      <c r="G105" s="270"/>
      <c r="H105" s="270"/>
      <c r="I105" s="271"/>
      <c r="J105" s="121">
        <f>J102+J103+J104</f>
        <v>112403</v>
      </c>
      <c r="K105" s="121"/>
      <c r="L105" s="121"/>
      <c r="M105" s="74"/>
    </row>
    <row r="106" spans="1:14" ht="24" customHeight="1" x14ac:dyDescent="0.25">
      <c r="A106" s="254" t="s">
        <v>267</v>
      </c>
      <c r="B106" s="261" t="s">
        <v>185</v>
      </c>
      <c r="C106" s="254" t="s">
        <v>73</v>
      </c>
      <c r="D106" s="74">
        <v>2018</v>
      </c>
      <c r="E106" s="73">
        <v>2018</v>
      </c>
      <c r="F106" s="83" t="s">
        <v>248</v>
      </c>
      <c r="G106" s="73" t="s">
        <v>88</v>
      </c>
      <c r="H106" s="88">
        <v>775</v>
      </c>
      <c r="I106" s="73">
        <v>33</v>
      </c>
      <c r="J106" s="73">
        <f t="shared" si="4"/>
        <v>25575</v>
      </c>
      <c r="K106" s="73"/>
      <c r="L106" s="73"/>
      <c r="M106" s="74"/>
    </row>
    <row r="107" spans="1:14" ht="24" customHeight="1" x14ac:dyDescent="0.25">
      <c r="A107" s="255"/>
      <c r="B107" s="262"/>
      <c r="C107" s="255"/>
      <c r="D107" s="74">
        <v>2018</v>
      </c>
      <c r="E107" s="73">
        <v>2018</v>
      </c>
      <c r="F107" s="83" t="s">
        <v>250</v>
      </c>
      <c r="G107" s="73" t="s">
        <v>249</v>
      </c>
      <c r="H107" s="88">
        <v>1</v>
      </c>
      <c r="I107" s="73">
        <v>16369</v>
      </c>
      <c r="J107" s="73">
        <f t="shared" si="4"/>
        <v>16369</v>
      </c>
      <c r="K107" s="73"/>
      <c r="L107" s="73"/>
      <c r="M107" s="74"/>
    </row>
    <row r="108" spans="1:14" ht="24" customHeight="1" x14ac:dyDescent="0.25">
      <c r="A108" s="260"/>
      <c r="B108" s="269"/>
      <c r="C108" s="260"/>
      <c r="D108" s="74">
        <v>2018</v>
      </c>
      <c r="E108" s="73">
        <v>2018</v>
      </c>
      <c r="F108" s="83" t="s">
        <v>259</v>
      </c>
      <c r="G108" s="73" t="s">
        <v>146</v>
      </c>
      <c r="H108" s="88">
        <v>10</v>
      </c>
      <c r="I108" s="73">
        <v>3840</v>
      </c>
      <c r="J108" s="73">
        <v>49920</v>
      </c>
      <c r="K108" s="73"/>
      <c r="L108" s="73" t="s">
        <v>72</v>
      </c>
      <c r="M108" s="74" t="s">
        <v>246</v>
      </c>
    </row>
    <row r="109" spans="1:14" ht="24" customHeight="1" x14ac:dyDescent="0.25">
      <c r="A109" s="118"/>
      <c r="B109" s="120"/>
      <c r="C109" s="118"/>
      <c r="D109" s="257"/>
      <c r="E109" s="270"/>
      <c r="F109" s="270"/>
      <c r="G109" s="270"/>
      <c r="H109" s="270"/>
      <c r="I109" s="271"/>
      <c r="J109" s="121">
        <f>J106+J107+J108</f>
        <v>91864</v>
      </c>
      <c r="K109" s="121"/>
      <c r="L109" s="121"/>
      <c r="M109" s="74"/>
    </row>
    <row r="110" spans="1:14" ht="24" customHeight="1" x14ac:dyDescent="0.25">
      <c r="A110" s="254" t="s">
        <v>268</v>
      </c>
      <c r="B110" s="261" t="s">
        <v>186</v>
      </c>
      <c r="C110" s="254" t="s">
        <v>73</v>
      </c>
      <c r="D110" s="74">
        <v>2018</v>
      </c>
      <c r="E110" s="73">
        <v>2018</v>
      </c>
      <c r="F110" s="83" t="s">
        <v>248</v>
      </c>
      <c r="G110" s="73" t="s">
        <v>88</v>
      </c>
      <c r="H110" s="88">
        <v>285</v>
      </c>
      <c r="I110" s="73">
        <v>33</v>
      </c>
      <c r="J110" s="73">
        <f t="shared" si="4"/>
        <v>9405</v>
      </c>
      <c r="K110" s="73"/>
      <c r="L110" s="73"/>
      <c r="M110" s="74"/>
    </row>
    <row r="111" spans="1:14" ht="24" customHeight="1" x14ac:dyDescent="0.25">
      <c r="A111" s="255"/>
      <c r="B111" s="262"/>
      <c r="C111" s="255"/>
      <c r="D111" s="74">
        <v>2018</v>
      </c>
      <c r="E111" s="73">
        <v>2018</v>
      </c>
      <c r="F111" s="83" t="s">
        <v>250</v>
      </c>
      <c r="G111" s="73" t="s">
        <v>249</v>
      </c>
      <c r="H111" s="88">
        <v>1</v>
      </c>
      <c r="I111" s="73">
        <v>11119</v>
      </c>
      <c r="J111" s="73">
        <f t="shared" si="4"/>
        <v>11119</v>
      </c>
      <c r="K111" s="73"/>
      <c r="L111" s="73"/>
      <c r="M111" s="74"/>
    </row>
    <row r="112" spans="1:14" ht="24" customHeight="1" x14ac:dyDescent="0.25">
      <c r="A112" s="260"/>
      <c r="B112" s="269"/>
      <c r="C112" s="260"/>
      <c r="D112" s="74">
        <v>2018</v>
      </c>
      <c r="E112" s="73">
        <v>2018</v>
      </c>
      <c r="F112" s="83" t="s">
        <v>259</v>
      </c>
      <c r="G112" s="73" t="s">
        <v>146</v>
      </c>
      <c r="H112" s="88">
        <v>3</v>
      </c>
      <c r="I112" s="73">
        <v>3840</v>
      </c>
      <c r="J112" s="73">
        <v>14976</v>
      </c>
      <c r="K112" s="73"/>
      <c r="L112" s="73" t="s">
        <v>72</v>
      </c>
      <c r="M112" s="74" t="s">
        <v>246</v>
      </c>
    </row>
    <row r="113" spans="1:13" ht="24" customHeight="1" x14ac:dyDescent="0.25">
      <c r="A113" s="118"/>
      <c r="B113" s="120"/>
      <c r="C113" s="118"/>
      <c r="D113" s="257"/>
      <c r="E113" s="270"/>
      <c r="F113" s="270"/>
      <c r="G113" s="270"/>
      <c r="H113" s="270"/>
      <c r="I113" s="271"/>
      <c r="J113" s="121">
        <f>J110+J111+J112</f>
        <v>35500</v>
      </c>
      <c r="K113" s="121"/>
      <c r="L113" s="121"/>
      <c r="M113" s="74"/>
    </row>
    <row r="114" spans="1:13" ht="24" customHeight="1" x14ac:dyDescent="0.25">
      <c r="A114" s="254" t="s">
        <v>269</v>
      </c>
      <c r="B114" s="261" t="s">
        <v>188</v>
      </c>
      <c r="C114" s="254" t="s">
        <v>73</v>
      </c>
      <c r="D114" s="74">
        <v>2021</v>
      </c>
      <c r="E114" s="73">
        <v>2022</v>
      </c>
      <c r="F114" s="83" t="s">
        <v>248</v>
      </c>
      <c r="G114" s="73" t="s">
        <v>88</v>
      </c>
      <c r="H114" s="88">
        <v>1050</v>
      </c>
      <c r="I114" s="73">
        <v>33</v>
      </c>
      <c r="J114" s="73">
        <f t="shared" si="4"/>
        <v>34650</v>
      </c>
      <c r="K114" s="73"/>
      <c r="L114" s="73"/>
      <c r="M114" s="74"/>
    </row>
    <row r="115" spans="1:13" ht="24" customHeight="1" x14ac:dyDescent="0.25">
      <c r="A115" s="255"/>
      <c r="B115" s="262"/>
      <c r="C115" s="255"/>
      <c r="D115" s="74">
        <v>2021</v>
      </c>
      <c r="E115" s="155">
        <v>2022</v>
      </c>
      <c r="F115" s="83" t="s">
        <v>250</v>
      </c>
      <c r="G115" s="73" t="s">
        <v>249</v>
      </c>
      <c r="H115" s="88">
        <v>1</v>
      </c>
      <c r="I115" s="73">
        <v>19519</v>
      </c>
      <c r="J115" s="73">
        <f t="shared" si="4"/>
        <v>19519</v>
      </c>
      <c r="K115" s="73"/>
      <c r="L115" s="73"/>
      <c r="M115" s="74"/>
    </row>
    <row r="116" spans="1:13" ht="24" customHeight="1" x14ac:dyDescent="0.25">
      <c r="A116" s="260"/>
      <c r="B116" s="269"/>
      <c r="C116" s="260"/>
      <c r="D116" s="74">
        <v>2021</v>
      </c>
      <c r="E116" s="155">
        <v>2022</v>
      </c>
      <c r="F116" s="83" t="s">
        <v>259</v>
      </c>
      <c r="G116" s="73" t="s">
        <v>146</v>
      </c>
      <c r="H116" s="88">
        <v>15</v>
      </c>
      <c r="I116" s="73">
        <v>3840</v>
      </c>
      <c r="J116" s="73">
        <v>74880</v>
      </c>
      <c r="K116" s="73"/>
      <c r="L116" s="73" t="s">
        <v>72</v>
      </c>
      <c r="M116" s="74" t="s">
        <v>246</v>
      </c>
    </row>
    <row r="117" spans="1:13" ht="24" customHeight="1" x14ac:dyDescent="0.25">
      <c r="A117" s="118"/>
      <c r="B117" s="120"/>
      <c r="C117" s="118"/>
      <c r="D117" s="257"/>
      <c r="E117" s="270"/>
      <c r="F117" s="270"/>
      <c r="G117" s="270"/>
      <c r="H117" s="270"/>
      <c r="I117" s="271"/>
      <c r="J117" s="121">
        <f>J114+J115+J116</f>
        <v>129049</v>
      </c>
      <c r="K117" s="121"/>
      <c r="L117" s="121"/>
      <c r="M117" s="74"/>
    </row>
    <row r="118" spans="1:13" ht="24" customHeight="1" x14ac:dyDescent="0.25">
      <c r="A118" s="254" t="s">
        <v>270</v>
      </c>
      <c r="B118" s="261" t="s">
        <v>187</v>
      </c>
      <c r="C118" s="254" t="s">
        <v>73</v>
      </c>
      <c r="D118" s="74">
        <v>2023</v>
      </c>
      <c r="E118" s="73">
        <v>2024</v>
      </c>
      <c r="F118" s="83" t="s">
        <v>248</v>
      </c>
      <c r="G118" s="73" t="s">
        <v>88</v>
      </c>
      <c r="H118" s="88">
        <v>750</v>
      </c>
      <c r="I118" s="73">
        <v>33</v>
      </c>
      <c r="J118" s="73">
        <f t="shared" si="4"/>
        <v>24750</v>
      </c>
      <c r="K118" s="73"/>
      <c r="L118" s="73"/>
      <c r="M118" s="74"/>
    </row>
    <row r="119" spans="1:13" ht="24" customHeight="1" x14ac:dyDescent="0.25">
      <c r="A119" s="255"/>
      <c r="B119" s="262"/>
      <c r="C119" s="255"/>
      <c r="D119" s="74">
        <v>2023</v>
      </c>
      <c r="E119" s="155">
        <v>2024</v>
      </c>
      <c r="F119" s="83" t="s">
        <v>250</v>
      </c>
      <c r="G119" s="73" t="s">
        <v>249</v>
      </c>
      <c r="H119" s="88">
        <v>1</v>
      </c>
      <c r="I119" s="73">
        <v>16544</v>
      </c>
      <c r="J119" s="73">
        <f t="shared" si="4"/>
        <v>16544</v>
      </c>
      <c r="K119" s="73"/>
      <c r="L119" s="73"/>
      <c r="M119" s="74"/>
    </row>
    <row r="120" spans="1:13" ht="24" customHeight="1" x14ac:dyDescent="0.25">
      <c r="A120" s="260"/>
      <c r="B120" s="269"/>
      <c r="C120" s="260"/>
      <c r="D120" s="74">
        <v>2023</v>
      </c>
      <c r="E120" s="155">
        <v>2024</v>
      </c>
      <c r="F120" s="83" t="s">
        <v>259</v>
      </c>
      <c r="G120" s="73" t="s">
        <v>146</v>
      </c>
      <c r="H120" s="88">
        <v>11</v>
      </c>
      <c r="I120" s="73">
        <v>3840</v>
      </c>
      <c r="J120" s="73">
        <v>54912</v>
      </c>
      <c r="K120" s="73"/>
      <c r="L120" s="73" t="s">
        <v>72</v>
      </c>
      <c r="M120" s="74" t="s">
        <v>246</v>
      </c>
    </row>
    <row r="121" spans="1:13" ht="24" customHeight="1" x14ac:dyDescent="0.25">
      <c r="A121" s="118"/>
      <c r="B121" s="120"/>
      <c r="C121" s="118"/>
      <c r="D121" s="257"/>
      <c r="E121" s="270"/>
      <c r="F121" s="270"/>
      <c r="G121" s="270"/>
      <c r="H121" s="270"/>
      <c r="I121" s="271"/>
      <c r="J121" s="121">
        <f>J118+J119+J120</f>
        <v>96206</v>
      </c>
      <c r="K121" s="121"/>
      <c r="L121" s="121"/>
      <c r="M121" s="74"/>
    </row>
    <row r="122" spans="1:13" ht="24" customHeight="1" x14ac:dyDescent="0.25">
      <c r="A122" s="254" t="s">
        <v>271</v>
      </c>
      <c r="B122" s="261" t="s">
        <v>189</v>
      </c>
      <c r="C122" s="254" t="s">
        <v>73</v>
      </c>
      <c r="D122" s="74">
        <v>2023</v>
      </c>
      <c r="E122" s="73">
        <v>2024</v>
      </c>
      <c r="F122" s="83" t="s">
        <v>248</v>
      </c>
      <c r="G122" s="73" t="s">
        <v>88</v>
      </c>
      <c r="H122" s="88">
        <v>1525</v>
      </c>
      <c r="I122" s="73">
        <v>33</v>
      </c>
      <c r="J122" s="73">
        <f t="shared" si="4"/>
        <v>50325</v>
      </c>
      <c r="K122" s="73"/>
      <c r="L122" s="73"/>
      <c r="M122" s="74"/>
    </row>
    <row r="123" spans="1:13" ht="24" customHeight="1" x14ac:dyDescent="0.25">
      <c r="A123" s="255"/>
      <c r="B123" s="262"/>
      <c r="C123" s="255"/>
      <c r="D123" s="74">
        <v>2023</v>
      </c>
      <c r="E123" s="155">
        <v>2024</v>
      </c>
      <c r="F123" s="83" t="s">
        <v>250</v>
      </c>
      <c r="G123" s="73" t="s">
        <v>249</v>
      </c>
      <c r="H123" s="88">
        <v>1</v>
      </c>
      <c r="I123" s="73">
        <v>25469</v>
      </c>
      <c r="J123" s="73">
        <f t="shared" si="4"/>
        <v>25469</v>
      </c>
      <c r="K123" s="73"/>
      <c r="L123" s="73"/>
      <c r="M123" s="74"/>
    </row>
    <row r="124" spans="1:13" ht="24" customHeight="1" x14ac:dyDescent="0.25">
      <c r="A124" s="260"/>
      <c r="B124" s="269"/>
      <c r="C124" s="260"/>
      <c r="D124" s="74">
        <v>2023</v>
      </c>
      <c r="E124" s="155">
        <v>2024</v>
      </c>
      <c r="F124" s="83" t="s">
        <v>259</v>
      </c>
      <c r="G124" s="73" t="s">
        <v>146</v>
      </c>
      <c r="H124" s="88">
        <v>22</v>
      </c>
      <c r="I124" s="73">
        <v>3840</v>
      </c>
      <c r="J124" s="73">
        <v>109824</v>
      </c>
      <c r="K124" s="73"/>
      <c r="L124" s="73" t="s">
        <v>72</v>
      </c>
      <c r="M124" s="74" t="s">
        <v>246</v>
      </c>
    </row>
    <row r="125" spans="1:13" ht="24" customHeight="1" x14ac:dyDescent="0.25">
      <c r="A125" s="118"/>
      <c r="B125" s="120"/>
      <c r="C125" s="118"/>
      <c r="D125" s="257"/>
      <c r="E125" s="270"/>
      <c r="F125" s="270"/>
      <c r="G125" s="270"/>
      <c r="H125" s="270"/>
      <c r="I125" s="271"/>
      <c r="J125" s="121">
        <f>J122+J123+J124</f>
        <v>185618</v>
      </c>
      <c r="K125" s="121"/>
      <c r="L125" s="121"/>
      <c r="M125" s="74"/>
    </row>
    <row r="126" spans="1:13" ht="24" customHeight="1" x14ac:dyDescent="0.25">
      <c r="A126" s="254" t="s">
        <v>272</v>
      </c>
      <c r="B126" s="261" t="s">
        <v>190</v>
      </c>
      <c r="C126" s="254" t="s">
        <v>73</v>
      </c>
      <c r="D126" s="74">
        <v>2023</v>
      </c>
      <c r="E126" s="73">
        <v>2024</v>
      </c>
      <c r="F126" s="83" t="s">
        <v>248</v>
      </c>
      <c r="G126" s="73" t="s">
        <v>88</v>
      </c>
      <c r="H126" s="88"/>
      <c r="I126" s="73"/>
      <c r="J126" s="73">
        <f t="shared" si="4"/>
        <v>0</v>
      </c>
      <c r="K126" s="73"/>
      <c r="L126" s="73"/>
      <c r="M126" s="74"/>
    </row>
    <row r="127" spans="1:13" ht="24" customHeight="1" x14ac:dyDescent="0.25">
      <c r="A127" s="255"/>
      <c r="B127" s="262"/>
      <c r="C127" s="255"/>
      <c r="D127" s="74">
        <v>2023</v>
      </c>
      <c r="E127" s="155">
        <v>2024</v>
      </c>
      <c r="F127" s="83" t="s">
        <v>250</v>
      </c>
      <c r="G127" s="73" t="s">
        <v>249</v>
      </c>
      <c r="H127" s="88"/>
      <c r="I127" s="73"/>
      <c r="J127" s="73">
        <f t="shared" si="4"/>
        <v>0</v>
      </c>
      <c r="K127" s="73"/>
      <c r="L127" s="73"/>
      <c r="M127" s="74"/>
    </row>
    <row r="128" spans="1:13" ht="24" customHeight="1" x14ac:dyDescent="0.25">
      <c r="A128" s="260"/>
      <c r="B128" s="269"/>
      <c r="C128" s="260"/>
      <c r="D128" s="74">
        <v>2023</v>
      </c>
      <c r="E128" s="155">
        <v>2024</v>
      </c>
      <c r="F128" s="83" t="s">
        <v>259</v>
      </c>
      <c r="G128" s="73" t="s">
        <v>146</v>
      </c>
      <c r="H128" s="88"/>
      <c r="I128" s="73"/>
      <c r="J128" s="73">
        <f t="shared" si="4"/>
        <v>0</v>
      </c>
      <c r="K128" s="73"/>
      <c r="L128" s="73" t="s">
        <v>72</v>
      </c>
      <c r="M128" s="74" t="s">
        <v>246</v>
      </c>
    </row>
    <row r="129" spans="1:13" ht="24" customHeight="1" x14ac:dyDescent="0.25">
      <c r="A129" s="118"/>
      <c r="B129" s="120"/>
      <c r="C129" s="118"/>
      <c r="D129" s="74"/>
      <c r="E129" s="121"/>
      <c r="F129" s="122"/>
      <c r="G129" s="121"/>
      <c r="H129" s="88"/>
      <c r="I129" s="121"/>
      <c r="J129" s="121">
        <f>J126+J127+J128</f>
        <v>0</v>
      </c>
      <c r="K129" s="121"/>
      <c r="L129" s="121"/>
      <c r="M129" s="74"/>
    </row>
    <row r="130" spans="1:13" ht="24" customHeight="1" x14ac:dyDescent="0.25">
      <c r="A130" s="254" t="s">
        <v>273</v>
      </c>
      <c r="B130" s="261" t="s">
        <v>191</v>
      </c>
      <c r="C130" s="254" t="s">
        <v>73</v>
      </c>
      <c r="D130" s="74">
        <v>2018</v>
      </c>
      <c r="E130" s="73">
        <v>2018</v>
      </c>
      <c r="F130" s="83" t="s">
        <v>248</v>
      </c>
      <c r="G130" s="73" t="s">
        <v>88</v>
      </c>
      <c r="H130" s="88">
        <v>280</v>
      </c>
      <c r="I130" s="73">
        <v>33</v>
      </c>
      <c r="J130" s="73">
        <f t="shared" si="4"/>
        <v>9240</v>
      </c>
      <c r="K130" s="73"/>
      <c r="L130" s="73"/>
      <c r="M130" s="74"/>
    </row>
    <row r="131" spans="1:13" ht="24" customHeight="1" x14ac:dyDescent="0.25">
      <c r="A131" s="255"/>
      <c r="B131" s="262"/>
      <c r="C131" s="255"/>
      <c r="D131" s="74">
        <v>2018</v>
      </c>
      <c r="E131" s="73">
        <v>2018</v>
      </c>
      <c r="F131" s="83" t="s">
        <v>250</v>
      </c>
      <c r="G131" s="73" t="s">
        <v>249</v>
      </c>
      <c r="H131" s="88">
        <v>1</v>
      </c>
      <c r="I131" s="73">
        <v>11294</v>
      </c>
      <c r="J131" s="73">
        <f t="shared" si="4"/>
        <v>11294</v>
      </c>
      <c r="K131" s="73"/>
      <c r="L131" s="73"/>
      <c r="M131" s="74"/>
    </row>
    <row r="132" spans="1:13" ht="24" customHeight="1" x14ac:dyDescent="0.25">
      <c r="A132" s="260"/>
      <c r="B132" s="269"/>
      <c r="C132" s="260"/>
      <c r="D132" s="74">
        <v>2018</v>
      </c>
      <c r="E132" s="73">
        <v>2018</v>
      </c>
      <c r="F132" s="83" t="s">
        <v>259</v>
      </c>
      <c r="G132" s="73" t="s">
        <v>146</v>
      </c>
      <c r="H132" s="88">
        <v>6</v>
      </c>
      <c r="I132" s="73">
        <v>3840</v>
      </c>
      <c r="J132" s="73">
        <v>29952</v>
      </c>
      <c r="K132" s="73"/>
      <c r="L132" s="73" t="s">
        <v>72</v>
      </c>
      <c r="M132" s="74" t="s">
        <v>246</v>
      </c>
    </row>
    <row r="133" spans="1:13" ht="24" customHeight="1" x14ac:dyDescent="0.25">
      <c r="A133" s="118"/>
      <c r="B133" s="120"/>
      <c r="C133" s="118"/>
      <c r="D133" s="257"/>
      <c r="E133" s="270"/>
      <c r="F133" s="270"/>
      <c r="G133" s="270"/>
      <c r="H133" s="270"/>
      <c r="I133" s="271"/>
      <c r="J133" s="121">
        <f>J130+J131+J132</f>
        <v>50486</v>
      </c>
      <c r="K133" s="121"/>
      <c r="L133" s="121"/>
      <c r="M133" s="74"/>
    </row>
    <row r="134" spans="1:13" ht="24" customHeight="1" x14ac:dyDescent="0.25">
      <c r="A134" s="254" t="s">
        <v>274</v>
      </c>
      <c r="B134" s="261" t="s">
        <v>192</v>
      </c>
      <c r="C134" s="254" t="s">
        <v>73</v>
      </c>
      <c r="D134" s="74">
        <v>2018</v>
      </c>
      <c r="E134" s="73">
        <v>2018</v>
      </c>
      <c r="F134" s="83" t="s">
        <v>248</v>
      </c>
      <c r="G134" s="73" t="s">
        <v>88</v>
      </c>
      <c r="H134" s="88">
        <v>780</v>
      </c>
      <c r="I134" s="73">
        <v>33</v>
      </c>
      <c r="J134" s="73">
        <f t="shared" si="4"/>
        <v>25740</v>
      </c>
      <c r="K134" s="73"/>
      <c r="L134" s="73"/>
      <c r="M134" s="74"/>
    </row>
    <row r="135" spans="1:13" ht="24" customHeight="1" x14ac:dyDescent="0.25">
      <c r="A135" s="255"/>
      <c r="B135" s="262"/>
      <c r="C135" s="255"/>
      <c r="D135" s="74">
        <v>2018</v>
      </c>
      <c r="E135" s="73">
        <v>2018</v>
      </c>
      <c r="F135" s="83" t="s">
        <v>250</v>
      </c>
      <c r="G135" s="73" t="s">
        <v>249</v>
      </c>
      <c r="H135" s="88">
        <v>1</v>
      </c>
      <c r="I135" s="73">
        <v>18119</v>
      </c>
      <c r="J135" s="73">
        <f t="shared" si="4"/>
        <v>18119</v>
      </c>
      <c r="K135" s="73"/>
      <c r="L135" s="73"/>
      <c r="M135" s="74"/>
    </row>
    <row r="136" spans="1:13" ht="24" customHeight="1" x14ac:dyDescent="0.25">
      <c r="A136" s="260"/>
      <c r="B136" s="269"/>
      <c r="C136" s="260"/>
      <c r="D136" s="74">
        <v>2018</v>
      </c>
      <c r="E136" s="73">
        <v>2018</v>
      </c>
      <c r="F136" s="83" t="s">
        <v>259</v>
      </c>
      <c r="G136" s="73" t="s">
        <v>146</v>
      </c>
      <c r="H136" s="88">
        <v>12</v>
      </c>
      <c r="I136" s="73">
        <v>3840</v>
      </c>
      <c r="J136" s="73">
        <v>59904</v>
      </c>
      <c r="K136" s="73"/>
      <c r="L136" s="73" t="s">
        <v>72</v>
      </c>
      <c r="M136" s="74" t="s">
        <v>246</v>
      </c>
    </row>
    <row r="137" spans="1:13" ht="24" customHeight="1" x14ac:dyDescent="0.25">
      <c r="A137" s="129"/>
      <c r="B137" s="116"/>
      <c r="C137" s="128"/>
      <c r="D137" s="124"/>
      <c r="E137" s="125"/>
      <c r="F137" s="126"/>
      <c r="G137" s="125"/>
      <c r="H137" s="127"/>
      <c r="I137" s="128"/>
      <c r="J137" s="128">
        <f>J134+J135+J136</f>
        <v>103763</v>
      </c>
      <c r="K137" s="121"/>
      <c r="L137" s="121"/>
      <c r="M137" s="74"/>
    </row>
  </sheetData>
  <mergeCells count="114">
    <mergeCell ref="D89:I89"/>
    <mergeCell ref="D85:I85"/>
    <mergeCell ref="D81:I81"/>
    <mergeCell ref="D73:I73"/>
    <mergeCell ref="B71:B73"/>
    <mergeCell ref="D105:I105"/>
    <mergeCell ref="D109:I109"/>
    <mergeCell ref="D101:I101"/>
    <mergeCell ref="D97:I97"/>
    <mergeCell ref="D93:I93"/>
    <mergeCell ref="C94:C96"/>
    <mergeCell ref="B98:B100"/>
    <mergeCell ref="B102:B104"/>
    <mergeCell ref="B106:B108"/>
    <mergeCell ref="C106:C108"/>
    <mergeCell ref="C98:C100"/>
    <mergeCell ref="C102:C104"/>
    <mergeCell ref="D133:I133"/>
    <mergeCell ref="D125:I125"/>
    <mergeCell ref="D121:I121"/>
    <mergeCell ref="D117:I117"/>
    <mergeCell ref="D113:I113"/>
    <mergeCell ref="B30:B34"/>
    <mergeCell ref="C30:C34"/>
    <mergeCell ref="B22:B29"/>
    <mergeCell ref="C22:C29"/>
    <mergeCell ref="D77:I77"/>
    <mergeCell ref="D70:I70"/>
    <mergeCell ref="B65:B70"/>
    <mergeCell ref="B50:B59"/>
    <mergeCell ref="C50:C59"/>
    <mergeCell ref="B41:B49"/>
    <mergeCell ref="C41:C49"/>
    <mergeCell ref="D34:I34"/>
    <mergeCell ref="D40:I40"/>
    <mergeCell ref="D49:I49"/>
    <mergeCell ref="D59:I59"/>
    <mergeCell ref="D64:I64"/>
    <mergeCell ref="C126:C128"/>
    <mergeCell ref="C130:C132"/>
    <mergeCell ref="B94:B96"/>
    <mergeCell ref="A94:A96"/>
    <mergeCell ref="A98:A100"/>
    <mergeCell ref="A102:A104"/>
    <mergeCell ref="A106:A108"/>
    <mergeCell ref="A110:A112"/>
    <mergeCell ref="A134:A136"/>
    <mergeCell ref="A114:A116"/>
    <mergeCell ref="A118:A120"/>
    <mergeCell ref="A122:A124"/>
    <mergeCell ref="A126:A128"/>
    <mergeCell ref="A130:A132"/>
    <mergeCell ref="C134:C136"/>
    <mergeCell ref="B110:B112"/>
    <mergeCell ref="B114:B116"/>
    <mergeCell ref="B118:B120"/>
    <mergeCell ref="B122:B124"/>
    <mergeCell ref="B126:B128"/>
    <mergeCell ref="C110:C112"/>
    <mergeCell ref="C114:C116"/>
    <mergeCell ref="C118:C120"/>
    <mergeCell ref="C122:C124"/>
    <mergeCell ref="B130:B132"/>
    <mergeCell ref="B134:B136"/>
    <mergeCell ref="A86:A88"/>
    <mergeCell ref="B86:B88"/>
    <mergeCell ref="C86:C88"/>
    <mergeCell ref="B90:B92"/>
    <mergeCell ref="C90:C92"/>
    <mergeCell ref="A90:A92"/>
    <mergeCell ref="A78:A80"/>
    <mergeCell ref="B78:B80"/>
    <mergeCell ref="C78:C80"/>
    <mergeCell ref="B82:B84"/>
    <mergeCell ref="C82:C84"/>
    <mergeCell ref="A82:A84"/>
    <mergeCell ref="C65:C69"/>
    <mergeCell ref="A65:A69"/>
    <mergeCell ref="B60:B63"/>
    <mergeCell ref="A60:A63"/>
    <mergeCell ref="C60:C63"/>
    <mergeCell ref="K2:M2"/>
    <mergeCell ref="B74:B76"/>
    <mergeCell ref="C74:C76"/>
    <mergeCell ref="A74:A76"/>
    <mergeCell ref="A71:A72"/>
    <mergeCell ref="C71:C72"/>
    <mergeCell ref="A3:M3"/>
    <mergeCell ref="A4:M4"/>
    <mergeCell ref="M5:M6"/>
    <mergeCell ref="L5:L6"/>
    <mergeCell ref="G5:G6"/>
    <mergeCell ref="H5:H6"/>
    <mergeCell ref="I5:I6"/>
    <mergeCell ref="A5:A6"/>
    <mergeCell ref="C5:C6"/>
    <mergeCell ref="D5:E5"/>
    <mergeCell ref="J5:J6"/>
    <mergeCell ref="K5:K6"/>
    <mergeCell ref="A30:A33"/>
    <mergeCell ref="L1:M1"/>
    <mergeCell ref="A22:A28"/>
    <mergeCell ref="D21:I21"/>
    <mergeCell ref="D29:I29"/>
    <mergeCell ref="A50:A58"/>
    <mergeCell ref="A35:A39"/>
    <mergeCell ref="A41:A48"/>
    <mergeCell ref="B35:B40"/>
    <mergeCell ref="C35:C40"/>
    <mergeCell ref="F5:F6"/>
    <mergeCell ref="B5:B6"/>
    <mergeCell ref="A15:A20"/>
    <mergeCell ref="B15:B20"/>
    <mergeCell ref="C15:C20"/>
  </mergeCells>
  <pageMargins left="0.70866141732283472" right="0.70866141732283472" top="0.74803149606299213" bottom="0.74803149606299213" header="0.31496062992125984" footer="0.31496062992125984"/>
  <pageSetup paperSize="9" scale="63" fitToHeight="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6"/>
  <sheetViews>
    <sheetView topLeftCell="B34" workbookViewId="0">
      <selection activeCell="D31" sqref="D31:D38"/>
    </sheetView>
  </sheetViews>
  <sheetFormatPr defaultRowHeight="15" x14ac:dyDescent="0.25"/>
  <cols>
    <col min="1" max="1" width="35" customWidth="1"/>
    <col min="2" max="2" width="26.85546875" customWidth="1"/>
    <col min="8" max="8" width="26.42578125" customWidth="1"/>
  </cols>
  <sheetData>
    <row r="1" spans="1:8" x14ac:dyDescent="0.25">
      <c r="A1" s="272"/>
      <c r="B1" s="272" t="s">
        <v>412</v>
      </c>
      <c r="C1" s="272"/>
      <c r="D1" s="272"/>
      <c r="E1" s="272"/>
      <c r="F1" s="272"/>
      <c r="G1" s="272"/>
      <c r="H1" s="272"/>
    </row>
    <row r="2" spans="1:8" x14ac:dyDescent="0.25">
      <c r="A2" s="272"/>
      <c r="B2" s="272"/>
      <c r="C2" s="272"/>
      <c r="D2" s="272"/>
      <c r="E2" s="272"/>
      <c r="F2" s="272"/>
      <c r="G2" s="272"/>
      <c r="H2" s="272"/>
    </row>
    <row r="3" spans="1:8" ht="15.75" thickBot="1" x14ac:dyDescent="0.3">
      <c r="A3" s="149"/>
      <c r="B3" s="273"/>
      <c r="C3" s="273"/>
      <c r="D3" s="273"/>
      <c r="E3" s="273"/>
      <c r="F3" s="273"/>
      <c r="G3" s="273"/>
      <c r="H3" s="273"/>
    </row>
    <row r="4" spans="1:8" ht="30.75" thickBot="1" x14ac:dyDescent="0.3">
      <c r="A4" s="274" t="s">
        <v>413</v>
      </c>
      <c r="B4" s="274" t="s">
        <v>414</v>
      </c>
      <c r="C4" s="274" t="s">
        <v>415</v>
      </c>
      <c r="D4" s="277" t="s">
        <v>416</v>
      </c>
      <c r="E4" s="278"/>
      <c r="F4" s="278"/>
      <c r="G4" s="279"/>
      <c r="H4" s="150" t="s">
        <v>417</v>
      </c>
    </row>
    <row r="5" spans="1:8" x14ac:dyDescent="0.25">
      <c r="A5" s="275"/>
      <c r="B5" s="275"/>
      <c r="C5" s="275"/>
      <c r="D5" s="274" t="s">
        <v>418</v>
      </c>
      <c r="E5" s="151" t="s">
        <v>419</v>
      </c>
      <c r="F5" s="274" t="s">
        <v>421</v>
      </c>
      <c r="G5" s="274" t="s">
        <v>422</v>
      </c>
      <c r="H5" s="274"/>
    </row>
    <row r="6" spans="1:8" ht="15.75" thickBot="1" x14ac:dyDescent="0.3">
      <c r="A6" s="276"/>
      <c r="B6" s="276"/>
      <c r="C6" s="276"/>
      <c r="D6" s="276"/>
      <c r="E6" s="151" t="s">
        <v>420</v>
      </c>
      <c r="F6" s="276"/>
      <c r="G6" s="276"/>
      <c r="H6" s="276"/>
    </row>
    <row r="7" spans="1:8" x14ac:dyDescent="0.25">
      <c r="A7" s="280" t="s">
        <v>423</v>
      </c>
      <c r="B7" s="280" t="s">
        <v>424</v>
      </c>
      <c r="C7" s="280"/>
      <c r="D7" s="280"/>
      <c r="E7" s="280"/>
      <c r="F7" s="280"/>
      <c r="G7" s="280"/>
      <c r="H7" s="280"/>
    </row>
    <row r="8" spans="1:8" x14ac:dyDescent="0.25">
      <c r="A8" s="281"/>
      <c r="B8" s="281"/>
      <c r="C8" s="281"/>
      <c r="D8" s="281"/>
      <c r="E8" s="281"/>
      <c r="F8" s="281"/>
      <c r="G8" s="281"/>
      <c r="H8" s="281"/>
    </row>
    <row r="9" spans="1:8" x14ac:dyDescent="0.25">
      <c r="A9" s="281"/>
      <c r="B9" s="281"/>
      <c r="C9" s="281"/>
      <c r="D9" s="281"/>
      <c r="E9" s="281"/>
      <c r="F9" s="281"/>
      <c r="G9" s="281"/>
      <c r="H9" s="281"/>
    </row>
    <row r="10" spans="1:8" x14ac:dyDescent="0.25">
      <c r="A10" s="281"/>
      <c r="B10" s="281"/>
      <c r="C10" s="281"/>
      <c r="D10" s="281"/>
      <c r="E10" s="281"/>
      <c r="F10" s="281"/>
      <c r="G10" s="281"/>
      <c r="H10" s="281"/>
    </row>
    <row r="11" spans="1:8" x14ac:dyDescent="0.25">
      <c r="A11" s="281"/>
      <c r="B11" s="281"/>
      <c r="C11" s="281"/>
      <c r="D11" s="281"/>
      <c r="E11" s="281"/>
      <c r="F11" s="281"/>
      <c r="G11" s="281"/>
      <c r="H11" s="281"/>
    </row>
    <row r="12" spans="1:8" x14ac:dyDescent="0.25">
      <c r="A12" s="281"/>
      <c r="B12" s="281"/>
      <c r="C12" s="281"/>
      <c r="D12" s="281"/>
      <c r="E12" s="281"/>
      <c r="F12" s="281"/>
      <c r="G12" s="281"/>
      <c r="H12" s="281"/>
    </row>
    <row r="13" spans="1:8" x14ac:dyDescent="0.25">
      <c r="A13" s="281"/>
      <c r="B13" s="281"/>
      <c r="C13" s="281"/>
      <c r="D13" s="281"/>
      <c r="E13" s="281"/>
      <c r="F13" s="281"/>
      <c r="G13" s="281"/>
      <c r="H13" s="281"/>
    </row>
    <row r="14" spans="1:8" ht="15.75" thickBot="1" x14ac:dyDescent="0.3">
      <c r="A14" s="281"/>
      <c r="B14" s="282"/>
      <c r="C14" s="282"/>
      <c r="D14" s="282"/>
      <c r="E14" s="282"/>
      <c r="F14" s="282"/>
      <c r="G14" s="282"/>
      <c r="H14" s="282"/>
    </row>
    <row r="15" spans="1:8" x14ac:dyDescent="0.25">
      <c r="A15" s="281"/>
      <c r="B15" s="280" t="s">
        <v>425</v>
      </c>
      <c r="C15" s="280"/>
      <c r="D15" s="280"/>
      <c r="E15" s="280"/>
      <c r="F15" s="280"/>
      <c r="G15" s="280"/>
      <c r="H15" s="280"/>
    </row>
    <row r="16" spans="1:8" x14ac:dyDescent="0.25">
      <c r="A16" s="281"/>
      <c r="B16" s="281"/>
      <c r="C16" s="281"/>
      <c r="D16" s="281"/>
      <c r="E16" s="281"/>
      <c r="F16" s="281"/>
      <c r="G16" s="281"/>
      <c r="H16" s="281"/>
    </row>
    <row r="17" spans="1:8" x14ac:dyDescent="0.25">
      <c r="A17" s="281"/>
      <c r="B17" s="281"/>
      <c r="C17" s="281"/>
      <c r="D17" s="281"/>
      <c r="E17" s="281"/>
      <c r="F17" s="281"/>
      <c r="G17" s="281"/>
      <c r="H17" s="281"/>
    </row>
    <row r="18" spans="1:8" x14ac:dyDescent="0.25">
      <c r="A18" s="281"/>
      <c r="B18" s="281"/>
      <c r="C18" s="281"/>
      <c r="D18" s="281"/>
      <c r="E18" s="281"/>
      <c r="F18" s="281"/>
      <c r="G18" s="281"/>
      <c r="H18" s="281"/>
    </row>
    <row r="19" spans="1:8" x14ac:dyDescent="0.25">
      <c r="A19" s="281"/>
      <c r="B19" s="281"/>
      <c r="C19" s="281"/>
      <c r="D19" s="281"/>
      <c r="E19" s="281"/>
      <c r="F19" s="281"/>
      <c r="G19" s="281"/>
      <c r="H19" s="281"/>
    </row>
    <row r="20" spans="1:8" x14ac:dyDescent="0.25">
      <c r="A20" s="281"/>
      <c r="B20" s="281"/>
      <c r="C20" s="281"/>
      <c r="D20" s="281"/>
      <c r="E20" s="281"/>
      <c r="F20" s="281"/>
      <c r="G20" s="281"/>
      <c r="H20" s="281"/>
    </row>
    <row r="21" spans="1:8" x14ac:dyDescent="0.25">
      <c r="A21" s="281"/>
      <c r="B21" s="281"/>
      <c r="C21" s="281"/>
      <c r="D21" s="281"/>
      <c r="E21" s="281"/>
      <c r="F21" s="281"/>
      <c r="G21" s="281"/>
      <c r="H21" s="281"/>
    </row>
    <row r="22" spans="1:8" ht="15.75" thickBot="1" x14ac:dyDescent="0.3">
      <c r="A22" s="281"/>
      <c r="B22" s="282"/>
      <c r="C22" s="282"/>
      <c r="D22" s="282"/>
      <c r="E22" s="282"/>
      <c r="F22" s="282"/>
      <c r="G22" s="282"/>
      <c r="H22" s="282"/>
    </row>
    <row r="23" spans="1:8" x14ac:dyDescent="0.25">
      <c r="A23" s="281"/>
      <c r="B23" s="280" t="s">
        <v>426</v>
      </c>
      <c r="C23" s="280"/>
      <c r="D23" s="280"/>
      <c r="E23" s="280"/>
      <c r="F23" s="280"/>
      <c r="G23" s="280"/>
      <c r="H23" s="280"/>
    </row>
    <row r="24" spans="1:8" x14ac:dyDescent="0.25">
      <c r="A24" s="281"/>
      <c r="B24" s="281"/>
      <c r="C24" s="281"/>
      <c r="D24" s="281"/>
      <c r="E24" s="281"/>
      <c r="F24" s="281"/>
      <c r="G24" s="281"/>
      <c r="H24" s="281"/>
    </row>
    <row r="25" spans="1:8" x14ac:dyDescent="0.25">
      <c r="A25" s="281"/>
      <c r="B25" s="281"/>
      <c r="C25" s="281"/>
      <c r="D25" s="281"/>
      <c r="E25" s="281"/>
      <c r="F25" s="281"/>
      <c r="G25" s="281"/>
      <c r="H25" s="281"/>
    </row>
    <row r="26" spans="1:8" x14ac:dyDescent="0.25">
      <c r="A26" s="281"/>
      <c r="B26" s="281"/>
      <c r="C26" s="281"/>
      <c r="D26" s="281"/>
      <c r="E26" s="281"/>
      <c r="F26" s="281"/>
      <c r="G26" s="281"/>
      <c r="H26" s="281"/>
    </row>
    <row r="27" spans="1:8" x14ac:dyDescent="0.25">
      <c r="A27" s="281"/>
      <c r="B27" s="281"/>
      <c r="C27" s="281"/>
      <c r="D27" s="281"/>
      <c r="E27" s="281"/>
      <c r="F27" s="281"/>
      <c r="G27" s="281"/>
      <c r="H27" s="281"/>
    </row>
    <row r="28" spans="1:8" x14ac:dyDescent="0.25">
      <c r="A28" s="281"/>
      <c r="B28" s="281"/>
      <c r="C28" s="281"/>
      <c r="D28" s="281"/>
      <c r="E28" s="281"/>
      <c r="F28" s="281"/>
      <c r="G28" s="281"/>
      <c r="H28" s="281"/>
    </row>
    <row r="29" spans="1:8" x14ac:dyDescent="0.25">
      <c r="A29" s="281"/>
      <c r="B29" s="281"/>
      <c r="C29" s="281"/>
      <c r="D29" s="281"/>
      <c r="E29" s="281"/>
      <c r="F29" s="281"/>
      <c r="G29" s="281"/>
      <c r="H29" s="281"/>
    </row>
    <row r="30" spans="1:8" ht="15.75" thickBot="1" x14ac:dyDescent="0.3">
      <c r="A30" s="281"/>
      <c r="B30" s="282"/>
      <c r="C30" s="282"/>
      <c r="D30" s="282"/>
      <c r="E30" s="282"/>
      <c r="F30" s="282"/>
      <c r="G30" s="282"/>
      <c r="H30" s="282"/>
    </row>
    <row r="31" spans="1:8" x14ac:dyDescent="0.25">
      <c r="A31" s="281"/>
      <c r="B31" s="280" t="s">
        <v>427</v>
      </c>
      <c r="C31" s="280"/>
      <c r="D31" s="280"/>
      <c r="E31" s="280"/>
      <c r="F31" s="280"/>
      <c r="G31" s="280"/>
      <c r="H31" s="280"/>
    </row>
    <row r="32" spans="1:8" x14ac:dyDescent="0.25">
      <c r="A32" s="281"/>
      <c r="B32" s="281"/>
      <c r="C32" s="281"/>
      <c r="D32" s="281"/>
      <c r="E32" s="281"/>
      <c r="F32" s="281"/>
      <c r="G32" s="281"/>
      <c r="H32" s="281"/>
    </row>
    <row r="33" spans="1:8" x14ac:dyDescent="0.25">
      <c r="A33" s="281"/>
      <c r="B33" s="281"/>
      <c r="C33" s="281"/>
      <c r="D33" s="281"/>
      <c r="E33" s="281"/>
      <c r="F33" s="281"/>
      <c r="G33" s="281"/>
      <c r="H33" s="281"/>
    </row>
    <row r="34" spans="1:8" x14ac:dyDescent="0.25">
      <c r="A34" s="281"/>
      <c r="B34" s="281"/>
      <c r="C34" s="281"/>
      <c r="D34" s="281"/>
      <c r="E34" s="281"/>
      <c r="F34" s="281"/>
      <c r="G34" s="281"/>
      <c r="H34" s="281"/>
    </row>
    <row r="35" spans="1:8" x14ac:dyDescent="0.25">
      <c r="A35" s="281"/>
      <c r="B35" s="281"/>
      <c r="C35" s="281"/>
      <c r="D35" s="281"/>
      <c r="E35" s="281"/>
      <c r="F35" s="281"/>
      <c r="G35" s="281"/>
      <c r="H35" s="281"/>
    </row>
    <row r="36" spans="1:8" x14ac:dyDescent="0.25">
      <c r="A36" s="281"/>
      <c r="B36" s="281"/>
      <c r="C36" s="281"/>
      <c r="D36" s="281"/>
      <c r="E36" s="281"/>
      <c r="F36" s="281"/>
      <c r="G36" s="281"/>
      <c r="H36" s="281"/>
    </row>
    <row r="37" spans="1:8" x14ac:dyDescent="0.25">
      <c r="A37" s="281"/>
      <c r="B37" s="281"/>
      <c r="C37" s="281"/>
      <c r="D37" s="281"/>
      <c r="E37" s="281"/>
      <c r="F37" s="281"/>
      <c r="G37" s="281"/>
      <c r="H37" s="281"/>
    </row>
    <row r="38" spans="1:8" ht="15.75" thickBot="1" x14ac:dyDescent="0.3">
      <c r="A38" s="281"/>
      <c r="B38" s="282"/>
      <c r="C38" s="282"/>
      <c r="D38" s="282"/>
      <c r="E38" s="282"/>
      <c r="F38" s="282"/>
      <c r="G38" s="282"/>
      <c r="H38" s="282"/>
    </row>
    <row r="39" spans="1:8" x14ac:dyDescent="0.25">
      <c r="A39" s="281"/>
      <c r="B39" s="280" t="s">
        <v>428</v>
      </c>
      <c r="C39" s="280"/>
      <c r="D39" s="280"/>
      <c r="E39" s="280"/>
      <c r="F39" s="280"/>
      <c r="G39" s="280"/>
      <c r="H39" s="280"/>
    </row>
    <row r="40" spans="1:8" x14ac:dyDescent="0.25">
      <c r="A40" s="281"/>
      <c r="B40" s="281"/>
      <c r="C40" s="281"/>
      <c r="D40" s="281"/>
      <c r="E40" s="281"/>
      <c r="F40" s="281"/>
      <c r="G40" s="281"/>
      <c r="H40" s="281"/>
    </row>
    <row r="41" spans="1:8" x14ac:dyDescent="0.25">
      <c r="A41" s="281"/>
      <c r="B41" s="281"/>
      <c r="C41" s="281"/>
      <c r="D41" s="281"/>
      <c r="E41" s="281"/>
      <c r="F41" s="281"/>
      <c r="G41" s="281"/>
      <c r="H41" s="281"/>
    </row>
    <row r="42" spans="1:8" x14ac:dyDescent="0.25">
      <c r="A42" s="281"/>
      <c r="B42" s="281"/>
      <c r="C42" s="281"/>
      <c r="D42" s="281"/>
      <c r="E42" s="281"/>
      <c r="F42" s="281"/>
      <c r="G42" s="281"/>
      <c r="H42" s="281"/>
    </row>
    <row r="43" spans="1:8" x14ac:dyDescent="0.25">
      <c r="A43" s="281"/>
      <c r="B43" s="281"/>
      <c r="C43" s="281"/>
      <c r="D43" s="281"/>
      <c r="E43" s="281"/>
      <c r="F43" s="281"/>
      <c r="G43" s="281"/>
      <c r="H43" s="281"/>
    </row>
    <row r="44" spans="1:8" x14ac:dyDescent="0.25">
      <c r="A44" s="281"/>
      <c r="B44" s="281"/>
      <c r="C44" s="281"/>
      <c r="D44" s="281"/>
      <c r="E44" s="281"/>
      <c r="F44" s="281"/>
      <c r="G44" s="281"/>
      <c r="H44" s="281"/>
    </row>
    <row r="45" spans="1:8" x14ac:dyDescent="0.25">
      <c r="A45" s="281"/>
      <c r="B45" s="281"/>
      <c r="C45" s="281"/>
      <c r="D45" s="281"/>
      <c r="E45" s="281"/>
      <c r="F45" s="281"/>
      <c r="G45" s="281"/>
      <c r="H45" s="281"/>
    </row>
    <row r="46" spans="1:8" ht="15.75" thickBot="1" x14ac:dyDescent="0.3">
      <c r="A46" s="283"/>
      <c r="B46" s="282"/>
      <c r="C46" s="282"/>
      <c r="D46" s="282"/>
      <c r="E46" s="282"/>
      <c r="F46" s="282"/>
      <c r="G46" s="282"/>
      <c r="H46" s="282"/>
    </row>
  </sheetData>
  <mergeCells count="47">
    <mergeCell ref="H39:H46"/>
    <mergeCell ref="B39:B46"/>
    <mergeCell ref="C39:C46"/>
    <mergeCell ref="D39:D46"/>
    <mergeCell ref="E39:E46"/>
    <mergeCell ref="F39:F46"/>
    <mergeCell ref="G39:G46"/>
    <mergeCell ref="H23:H30"/>
    <mergeCell ref="B31:B38"/>
    <mergeCell ref="C31:C38"/>
    <mergeCell ref="D31:D38"/>
    <mergeCell ref="E31:E38"/>
    <mergeCell ref="F31:F38"/>
    <mergeCell ref="G31:G38"/>
    <mergeCell ref="H31:H38"/>
    <mergeCell ref="B23:B30"/>
    <mergeCell ref="C23:C30"/>
    <mergeCell ref="D23:D30"/>
    <mergeCell ref="E23:E30"/>
    <mergeCell ref="F23:F30"/>
    <mergeCell ref="G23:G30"/>
    <mergeCell ref="H15:H22"/>
    <mergeCell ref="H5:H6"/>
    <mergeCell ref="A7:A46"/>
    <mergeCell ref="B7:B14"/>
    <mergeCell ref="C7:C14"/>
    <mergeCell ref="D7:D14"/>
    <mergeCell ref="E7:E14"/>
    <mergeCell ref="F7:F14"/>
    <mergeCell ref="G7:G14"/>
    <mergeCell ref="H7:H14"/>
    <mergeCell ref="B15:B22"/>
    <mergeCell ref="C15:C22"/>
    <mergeCell ref="D15:D22"/>
    <mergeCell ref="E15:E22"/>
    <mergeCell ref="F15:F22"/>
    <mergeCell ref="G15:G22"/>
    <mergeCell ref="A1:A2"/>
    <mergeCell ref="B1:H2"/>
    <mergeCell ref="B3:H3"/>
    <mergeCell ref="A4:A6"/>
    <mergeCell ref="B4:B6"/>
    <mergeCell ref="C4:C6"/>
    <mergeCell ref="D4:G4"/>
    <mergeCell ref="D5:D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 1сведения о текущих</vt:lpstr>
      <vt:lpstr>прил 2 АП Об Т</vt:lpstr>
      <vt:lpstr>ресурсн обеспеч прил 4</vt:lpstr>
      <vt:lpstr>прил 1 индикаторы</vt:lpstr>
      <vt:lpstr>мероприятия прил 3</vt:lpstr>
      <vt:lpstr>ресурс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2019-03-01T01:05:27Z</dcterms:modified>
</cp:coreProperties>
</file>